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<sst xmlns="http://schemas.openxmlformats.org/spreadsheetml/2006/main" uniqueCount="13844">
  <si>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</si>
  <si>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</si>
  <si>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</si>
  <si>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</si>
  <si>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</si>
  <si>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</si>
  <si>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</si>
  <si>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</si>
  <si>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</si>
  <si>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</si>
  <si>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</si>
  <si>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</si>
  <si>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</si>
  <si>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</si>
  <si>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</si>
  <si>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</si>
  <si>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</si>
  <si>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</si>
  <si>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</si>
  <si>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</si>
  <si>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</si>
  <si>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</si>
  <si>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</si>
  <si>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</si>
  <si>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</si>
  <si>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</si>
  <si>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</si>
  <si>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</si>
  <si>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</si>
  <si>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</si>
  <si>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</si>
  <si>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</si>
  <si>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</si>
  <si>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</si>
  <si>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</si>
  <si>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</si>
  <si>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</si>
  <si>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</si>
  <si>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</si>
  <si>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</si>
  <si>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</si>
  <si>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</si>
  <si>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</si>
  <si>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</si>
  <si>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</si>
  <si>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</si>
  <si>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</si>
  <si>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</si>
  <si>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</si>
  <si>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</si>
  <si>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</si>
  <si>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</si>
  <si>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</si>
  <si>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</si>
  <si>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</si>
  <si>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</si>
  <si>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</si>
  <si>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</si>
  <si>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</si>
  <si>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</si>
  <si>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</si>
  <si>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</si>
  <si>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</si>
  <si>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2023-03-10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</si>
  <si>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</si>
  <si>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</si>
  <si>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</si>
  <si>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</si>
  <si>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</si>
  <si>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</si>
  <si>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</si>
  <si>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</si>
  <si>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</si>
  <si>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</si>
  <si>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</si>
  <si>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</si>
  <si>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</si>
  <si>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</si>
  <si>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</si>
  <si>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</si>
  <si>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</si>
  <si>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</si>
  <si>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</si>
  <si>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</si>
  <si>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</si>
  <si>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</si>
  <si>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</si>
  <si>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</si>
  <si>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</si>
  <si>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</si>
  <si>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</si>
  <si>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</si>
  <si>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</si>
  <si>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</si>
  <si>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</si>
  <si>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</si>
  <si>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</si>
  <si>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</si>
  <si>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</si>
  <si>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</si>
  <si>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</si>
  <si>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</si>
  <si>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</si>
  <si>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</si>
  <si>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</si>
  <si>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</si>
  <si>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</si>
  <si>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</si>
  <si>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</si>
  <si>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</si>
  <si>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</si>
  <si>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</si>
  <si>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</si>
  <si>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</si>
  <si>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</si>
  <si>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</si>
  <si>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</si>
  <si>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</si>
  <si>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</si>
  <si>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</si>
  <si>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</si>
  <si>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</si>
  <si>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</si>
  <si>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</si>
  <si>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</si>
  <si>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</si>
  <si>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</si>
  <si>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</si>
  <si>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</si>
  <si>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</si>
  <si>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</si>
  <si>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</si>
  <si>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</si>
  <si>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</si>
  <si>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</si>
  <si>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</si>
  <si>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</si>
  <si>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</si>
  <si>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</si>
  <si>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</si>
  <si>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</si>
  <si>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</si>
  <si>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</si>
  <si>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</si>
  <si>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</si>
  <si>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</si>
  <si>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</si>
  <si>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</si>
  <si>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2012-05-01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</si>
  <si>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</si>
  <si>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</si>
  <si>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</si>
  <si>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</si>
  <si>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</si>
  <si>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</si>
  <si>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</si>
  <si>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</si>
  <si>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</si>
  <si>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</si>
  <si>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</si>
  <si>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</si>
  <si>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</si>
  <si>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</si>
  <si>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</si>
  <si>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</si>
  <si>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</si>
  <si>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</si>
  <si>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</si>
  <si>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</si>
  <si>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</si>
  <si>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</si>
  <si>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</si>
  <si>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</si>
  <si>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</si>
  <si>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</si>
  <si>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</si>
  <si>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</si>
  <si>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</si>
  <si>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</si>
  <si>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</si>
  <si>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</si>
  <si>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</si>
  <si>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</si>
  <si>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</si>
  <si>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</si>
  <si>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</si>
  <si>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</si>
  <si>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</si>
  <si>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</si>
  <si>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</si>
  <si>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</si>
  <si>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</si>
  <si>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</si>
  <si>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</si>
  <si>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</si>
  <si>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</si>
  <si>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</si>
  <si>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</si>
  <si>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</si>
  <si>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</si>
  <si>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</si>
  <si>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</si>
  <si>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</si>
  <si>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</si>
  <si>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</si>
  <si>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</si>
  <si>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</si>
  <si>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</si>
  <si>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</si>
  <si>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</si>
  <si>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</si>
  <si>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</si>
  <si>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</si>
  <si>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</si>
  <si>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</si>
  <si>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</si>
  <si>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</si>
  <si>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</si>
  <si>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</si>
  <si>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</si>
  <si>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</si>
  <si>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</si>
  <si>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</si>
  <si>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</si>
  <si>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</si>
  <si>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</si>
  <si>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</si>
  <si>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</si>
  <si>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</si>
  <si>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</si>
  <si>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</si>
  <si>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</si>
  <si>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</si>
  <si>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</si>
  <si>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</si>
  <si>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</si>
  <si>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</si>
  <si>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</si>
  <si>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</si>
  <si>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</si>
  <si>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</si>
  <si>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</si>
  <si>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</si>
  <si>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</si>
  <si>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</si>
  <si>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</si>
  <si>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</si>
  <si>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</si>
  <si>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</si>
  <si>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</si>
  <si>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</si>
  <si>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</si>
  <si>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</si>
  <si>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</si>
  <si>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</si>
  <si>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</si>
  <si>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</si>
  <si>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</si>
  <si>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</si>
  <si>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</si>
  <si>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</si>
  <si>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</si>
  <si>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</si>
  <si>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</si>
  <si>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</si>
  <si>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</si>
  <si>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</si>
  <si>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</si>
  <si>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</si>
  <si>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</si>
  <si>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</si>
  <si>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</si>
  <si>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</si>
  <si>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</si>
  <si>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</si>
  <si>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</si>
  <si>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</si>
  <si>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</si>
  <si>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</si>
  <si>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</si>
  <si>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</si>
  <si>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</si>
  <si>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</si>
  <si>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</si>
  <si>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</si>
  <si>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</si>
  <si>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</si>
  <si>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</si>
  <si>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</si>
  <si>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</si>
  <si>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</si>
  <si>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</si>
  <si>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</si>
  <si>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</si>
  <si>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</si>
  <si>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</si>
  <si>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</si>
  <si>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</si>
  <si>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</si>
  <si>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</si>
  <si>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</si>
  <si>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</si>
  <si>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</si>
  <si>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</si>
  <si>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</si>
  <si>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</si>
  <si>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</si>
  <si>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</si>
  <si>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</si>
  <si>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</si>
  <si>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</si>
  <si>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</si>
  <si>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</si>
  <si>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</si>
  <si>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</si>
  <si>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</si>
  <si>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</si>
  <si>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</si>
  <si>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</si>
  <si>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</si>
  <si>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</si>
  <si>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</si>
  <si>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</si>
  <si>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</si>
  <si>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</si>
  <si>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</si>
  <si>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</si>
  <si>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</si>
  <si>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</si>
  <si>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</si>
  <si>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</si>
  <si>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</si>
  <si>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</si>
  <si>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Kathy Karina</t>
  </si>
  <si>
    <t>Canton Wright</t>
  </si>
  <si>
    <t>3-721-2308</t>
  </si>
  <si>
    <t>2024-11-01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</si>
  <si>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</si>
  <si>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</si>
  <si>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</si>
  <si>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</si>
  <si>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</si>
  <si>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</si>
  <si>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</si>
  <si>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</si>
  <si>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</si>
  <si>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</si>
  <si>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</si>
  <si>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</si>
  <si>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</si>
  <si>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</si>
  <si>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</si>
  <si>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</si>
  <si>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</si>
  <si>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</si>
  <si>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</si>
  <si>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</si>
  <si>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</si>
  <si>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</si>
  <si>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</si>
  <si>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</si>
  <si>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</si>
  <si>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</si>
  <si>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</si>
  <si>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</si>
  <si>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</si>
  <si>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</si>
  <si>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</si>
  <si>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</si>
  <si>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</si>
  <si>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</si>
  <si>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</si>
  <si>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</si>
  <si>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</si>
  <si>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</si>
  <si>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</si>
  <si>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</si>
  <si>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</si>
  <si>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</si>
  <si>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</si>
  <si>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</si>
  <si>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</si>
  <si>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</si>
  <si>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</si>
  <si>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</si>
  <si>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</si>
  <si>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</si>
  <si>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</si>
  <si>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</si>
  <si>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</si>
  <si>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</si>
  <si>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</si>
  <si>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</si>
  <si>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</si>
  <si>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</si>
  <si>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</si>
  <si>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</si>
  <si>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</si>
  <si>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</si>
  <si>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</si>
  <si>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</si>
  <si>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</si>
  <si>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</si>
  <si>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</si>
  <si>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</si>
  <si>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</si>
  <si>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</si>
  <si>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</si>
  <si>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</si>
  <si>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</si>
  <si>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</si>
  <si>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</si>
  <si>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</si>
  <si>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</si>
  <si>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</si>
  <si>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</si>
  <si>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</si>
  <si>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</si>
  <si>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</si>
  <si>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</si>
  <si>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</si>
  <si>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</si>
  <si>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</si>
  <si>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</si>
  <si>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</si>
  <si>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</si>
  <si>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</si>
  <si>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</si>
  <si>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</si>
  <si>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</si>
  <si>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</si>
  <si>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</si>
  <si>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</si>
  <si>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</si>
  <si>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</si>
  <si>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</si>
  <si>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</si>
  <si>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</si>
  <si>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</si>
  <si>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</si>
  <si>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</si>
  <si>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</si>
  <si>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</si>
  <si>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</si>
  <si>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</si>
  <si>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</si>
  <si>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</si>
  <si>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</si>
  <si>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</si>
  <si>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</si>
  <si>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</si>
  <si>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</si>
  <si>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</si>
  <si>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</si>
  <si>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</si>
  <si>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</si>
  <si>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</si>
  <si>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</si>
  <si>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</si>
  <si>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</si>
  <si>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</si>
  <si>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</si>
  <si>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</si>
  <si>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</si>
  <si>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</si>
  <si>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</si>
  <si>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</si>
  <si>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</si>
  <si>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</si>
  <si>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</si>
  <si>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</si>
  <si>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</si>
  <si>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</si>
  <si>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</si>
  <si>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</si>
  <si>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</si>
  <si>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</si>
  <si>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</si>
  <si>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</si>
  <si>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</si>
  <si>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</si>
  <si>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</si>
  <si>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</si>
  <si>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</si>
  <si>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</si>
  <si>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</si>
  <si>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</si>
  <si>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</si>
  <si>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</si>
  <si>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</si>
  <si>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</si>
  <si>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</si>
  <si>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</si>
  <si>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</si>
  <si>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</si>
  <si>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</si>
  <si>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</si>
  <si>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</si>
  <si>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</si>
  <si>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</si>
  <si>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</si>
  <si>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</si>
  <si>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</si>
  <si>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</si>
  <si>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</si>
  <si>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</si>
  <si>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</si>
  <si>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</si>
  <si>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</si>
  <si>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</si>
  <si>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Maylin Liseth</t>
  </si>
  <si>
    <t>Ortega Fernández</t>
  </si>
  <si>
    <t>8-826-1136</t>
  </si>
  <si>
    <t>Asistente Administrativo II</t>
  </si>
  <si>
    <t>2023-04-05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</si>
  <si>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</si>
  <si>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</si>
  <si>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</si>
  <si>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</si>
  <si>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</si>
  <si>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</si>
  <si>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</si>
  <si>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</si>
  <si>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</si>
  <si>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</si>
  <si>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</si>
  <si>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</si>
  <si>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</si>
  <si>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</si>
  <si>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</si>
  <si>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</si>
  <si>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</si>
  <si>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</si>
  <si>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</si>
  <si>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</si>
  <si>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</si>
  <si>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</si>
  <si>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</si>
  <si>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</si>
  <si>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</si>
  <si>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</si>
  <si>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</si>
  <si>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</si>
  <si>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</si>
  <si>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</si>
  <si>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</si>
  <si>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</si>
  <si>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</si>
  <si>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</si>
  <si>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</si>
  <si>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</si>
  <si>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</si>
  <si>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</si>
  <si>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</si>
  <si>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</si>
  <si>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</si>
  <si>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</si>
  <si>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</si>
  <si>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</si>
  <si>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</si>
  <si>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</si>
  <si>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</si>
  <si>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</si>
  <si>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</si>
  <si>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</si>
  <si>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</si>
  <si>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</si>
  <si>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</si>
  <si>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</si>
  <si>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</si>
  <si>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</si>
  <si>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</si>
  <si>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</si>
  <si>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</si>
  <si>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</si>
  <si>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</si>
  <si>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</si>
  <si>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</si>
  <si>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</si>
  <si>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</si>
  <si>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</si>
  <si>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</si>
  <si>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</si>
  <si>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</si>
  <si>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</si>
  <si>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</si>
  <si>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</si>
  <si>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</si>
  <si>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</si>
  <si>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</si>
  <si>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</si>
  <si>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</si>
  <si>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</si>
  <si>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</si>
  <si>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</si>
  <si>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</si>
  <si>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</si>
  <si>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</si>
  <si>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</si>
  <si>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</si>
  <si>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</si>
  <si>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</si>
  <si>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</si>
  <si>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</si>
  <si>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</si>
  <si>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</si>
  <si>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</si>
  <si>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</si>
  <si>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</si>
  <si>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</si>
  <si>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</si>
  <si>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</si>
  <si>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</si>
  <si>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</si>
  <si>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</si>
  <si>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Katherine Raquel</t>
  </si>
  <si>
    <t>Vigil Gonzalez</t>
  </si>
  <si>
    <t>8-868-1819</t>
  </si>
  <si>
    <t>Asistente Técnico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</si>
  <si>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</si>
  <si>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</si>
  <si>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</si>
  <si>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</si>
  <si>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</si>
  <si>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</si>
  <si>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</si>
  <si>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</si>
  <si>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</si>
  <si>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</si>
  <si>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</si>
  <si>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</si>
  <si>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</si>
  <si>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</si>
  <si>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</si>
  <si>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</si>
  <si>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</si>
  <si>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</si>
  <si>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</si>
  <si>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</si>
  <si>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</si>
  <si>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</si>
  <si>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</si>
  <si>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</si>
  <si>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</si>
  <si>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</si>
  <si>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</si>
  <si>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</si>
  <si>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</si>
  <si>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</si>
  <si>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</si>
  <si>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</si>
  <si>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</si>
  <si>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</si>
  <si>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</si>
  <si>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</si>
  <si>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</si>
  <si>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</si>
  <si>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</si>
  <si>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</si>
  <si>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</si>
  <si>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</si>
  <si>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</si>
  <si>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</si>
  <si>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</si>
  <si>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</si>
  <si>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</si>
  <si>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</si>
  <si>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</si>
  <si>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</si>
  <si>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</si>
  <si>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</si>
  <si>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</si>
  <si>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</si>
  <si>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</si>
  <si>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</si>
  <si>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</si>
  <si>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</si>
  <si>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</si>
  <si>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</si>
  <si>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</si>
  <si>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</si>
  <si>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</si>
  <si>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</si>
  <si>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</si>
  <si>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</si>
  <si>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Magally Esther</t>
  </si>
  <si>
    <t>Muñoz Ordoñez</t>
  </si>
  <si>
    <t>8-322-387</t>
  </si>
  <si>
    <t>2022-05-23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</si>
  <si>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</si>
  <si>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</si>
  <si>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</si>
  <si>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</si>
  <si>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</si>
  <si>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</si>
  <si>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</si>
  <si>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</si>
  <si>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</si>
  <si>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</si>
  <si>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</si>
  <si>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</si>
  <si>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</si>
  <si>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</si>
  <si>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</si>
  <si>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</si>
  <si>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</si>
  <si>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</si>
  <si>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</si>
  <si>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</si>
  <si>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</si>
  <si>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</si>
  <si>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</si>
  <si>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</si>
  <si>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</si>
  <si>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</si>
  <si>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</si>
  <si>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</si>
  <si>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</si>
  <si>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</si>
  <si>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</si>
  <si>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</si>
  <si>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</si>
  <si>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</si>
  <si>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</si>
  <si>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</si>
  <si>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</si>
  <si>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</si>
  <si>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</si>
  <si>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</si>
  <si>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</si>
  <si>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</si>
  <si>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</si>
  <si>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</si>
  <si>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</si>
  <si>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</si>
  <si>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</si>
  <si>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</si>
  <si>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</si>
  <si>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</si>
  <si>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</si>
  <si>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</si>
  <si>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</si>
  <si>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</si>
  <si>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</si>
  <si>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</si>
  <si>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</si>
  <si>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</si>
  <si>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</si>
  <si>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</si>
  <si>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</si>
  <si>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</si>
  <si>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</si>
  <si>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</si>
  <si>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</si>
  <si>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</si>
  <si>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</si>
  <si>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</si>
  <si>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</si>
  <si>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</si>
  <si>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</si>
  <si>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</si>
  <si>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</si>
  <si>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</si>
  <si>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</si>
  <si>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</si>
  <si>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</si>
  <si>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</si>
  <si>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</si>
  <si>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</si>
  <si>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</si>
  <si>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</si>
  <si>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</si>
  <si>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</si>
  <si>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</si>
  <si>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</si>
  <si>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</si>
  <si>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</si>
  <si>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</si>
  <si>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</si>
  <si>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</si>
  <si>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</si>
  <si>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</si>
  <si>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</si>
  <si>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</si>
  <si>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</si>
  <si>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</si>
  <si>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</si>
  <si>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</si>
  <si>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</si>
  <si>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</si>
  <si>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</si>
  <si>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</si>
  <si>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</si>
  <si>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</si>
  <si>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</si>
  <si>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</si>
  <si>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</si>
  <si>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</si>
  <si>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</si>
  <si>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</si>
  <si>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</si>
  <si>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</si>
  <si>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</si>
  <si>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</si>
  <si>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</si>
  <si>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</si>
  <si>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</si>
  <si>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</si>
  <si>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</si>
  <si>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</si>
  <si>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</si>
  <si>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</si>
  <si>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</si>
  <si>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</si>
  <si>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</si>
  <si>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</si>
  <si>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</si>
  <si>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</si>
  <si>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</si>
  <si>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</si>
  <si>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</si>
  <si>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</si>
  <si>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</si>
  <si>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</si>
  <si>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</si>
  <si>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</si>
  <si>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</si>
  <si>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</si>
  <si>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</si>
  <si>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</si>
  <si>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</si>
  <si>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</si>
  <si>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</si>
  <si>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</si>
  <si>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</si>
  <si>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</si>
  <si>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</si>
  <si>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</si>
  <si>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</si>
  <si>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</si>
  <si>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</si>
  <si>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</si>
  <si>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</si>
  <si>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</si>
  <si>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</si>
  <si>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</si>
  <si>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</si>
  <si>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</si>
  <si>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</si>
  <si>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</si>
  <si>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</si>
  <si>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</si>
  <si>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</si>
  <si>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</si>
  <si>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</si>
  <si>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</si>
  <si>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</si>
  <si>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</si>
  <si>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</si>
  <si>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</si>
  <si>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</si>
  <si>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</si>
  <si>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</si>
  <si>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</si>
  <si>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</si>
  <si>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</si>
  <si>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</si>
  <si>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</si>
  <si>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</si>
  <si>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</si>
  <si>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</si>
  <si>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</si>
  <si>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</si>
  <si>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</si>
  <si>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</si>
  <si>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</si>
  <si>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</si>
  <si>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</si>
  <si>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</si>
  <si>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</si>
  <si>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</si>
  <si>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</si>
  <si>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</si>
  <si>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</si>
  <si>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</si>
  <si>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</si>
  <si>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</si>
  <si>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</si>
  <si>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</si>
  <si>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</si>
  <si>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</si>
  <si>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</si>
  <si>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</si>
  <si>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</si>
  <si>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</si>
  <si>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</si>
  <si>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</si>
  <si>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</si>
  <si>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</si>
  <si>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</si>
  <si>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</si>
  <si>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</si>
  <si>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</si>
  <si>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</si>
  <si>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</si>
  <si>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</si>
  <si>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</si>
  <si>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</si>
  <si>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</si>
  <si>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</si>
  <si>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</si>
  <si>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</si>
  <si>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</si>
  <si>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</si>
  <si>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</si>
  <si>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</si>
  <si>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</si>
  <si>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</si>
  <si>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</si>
  <si>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</si>
  <si>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</si>
  <si>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</si>
  <si>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</si>
  <si>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</si>
  <si>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</si>
  <si>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</si>
  <si>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</si>
  <si>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</si>
  <si>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</si>
  <si>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</si>
  <si>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</si>
  <si>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</si>
  <si>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</si>
  <si>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</si>
  <si>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</si>
  <si>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</si>
  <si>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</si>
  <si>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</si>
  <si>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</si>
  <si>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</si>
  <si>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</si>
  <si>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</si>
  <si>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</si>
  <si>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</si>
  <si>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</si>
  <si>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</si>
  <si>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</si>
  <si>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</si>
  <si>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</si>
  <si>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</si>
  <si>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</si>
  <si>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</si>
  <si>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</si>
  <si>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</si>
  <si>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</si>
  <si>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</si>
  <si>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</si>
  <si>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</si>
  <si>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</si>
  <si>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</si>
  <si>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</si>
  <si>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</si>
  <si>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</si>
  <si>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</si>
  <si>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</si>
  <si>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</si>
  <si>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</si>
  <si>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</si>
  <si>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</si>
  <si>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</si>
  <si>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</si>
  <si>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</si>
  <si>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</si>
  <si>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</si>
  <si>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</si>
  <si>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</si>
  <si>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</si>
  <si>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</si>
  <si>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</si>
  <si>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</si>
  <si>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</si>
  <si>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</si>
  <si>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</si>
  <si>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</si>
  <si>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</si>
  <si>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</si>
  <si>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</si>
  <si>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</si>
  <si>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</si>
  <si>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</si>
  <si>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</si>
  <si>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</si>
  <si>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</si>
  <si>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</si>
  <si>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</si>
  <si>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</si>
  <si>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</si>
  <si>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</si>
  <si>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</si>
  <si>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</si>
  <si>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</si>
  <si>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</si>
  <si>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</si>
  <si>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</si>
  <si>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</si>
  <si>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</si>
  <si>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</si>
  <si>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</si>
  <si>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</si>
  <si>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</si>
  <si>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</si>
  <si>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</si>
  <si>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</si>
  <si>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</si>
  <si>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</si>
  <si>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</si>
  <si>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</si>
  <si>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</si>
  <si>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</si>
  <si>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</si>
  <si>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</si>
  <si>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</si>
  <si>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</si>
  <si>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</si>
  <si>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</si>
  <si>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</si>
  <si>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</si>
  <si>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</si>
  <si>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</si>
  <si>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</si>
  <si>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</si>
  <si>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</si>
  <si>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</si>
  <si>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</si>
  <si>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</si>
  <si>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</si>
  <si>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</si>
  <si>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</si>
  <si>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</si>
  <si>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</si>
  <si>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</si>
  <si>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</si>
  <si>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</si>
  <si>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</si>
  <si>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</si>
  <si>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</si>
  <si>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</si>
  <si>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</si>
  <si>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</si>
  <si>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</si>
  <si>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</si>
  <si>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</si>
  <si>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</si>
  <si>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</si>
  <si>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</si>
  <si>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</si>
  <si>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</si>
  <si>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</si>
  <si>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</si>
  <si>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</si>
  <si>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</si>
  <si>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</si>
  <si>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</si>
  <si>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</si>
  <si>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</si>
  <si>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</si>
  <si>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</si>
  <si>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</si>
  <si>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</si>
  <si>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</si>
  <si>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</si>
  <si>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</si>
  <si>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</si>
  <si>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</si>
  <si>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</si>
  <si>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</si>
  <si>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</si>
  <si>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</si>
  <si>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</si>
  <si>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</si>
  <si>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</si>
  <si>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</si>
  <si>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</si>
  <si>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</si>
  <si>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</si>
  <si>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</si>
  <si>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</si>
  <si>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</si>
  <si>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</si>
  <si>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</si>
  <si>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</si>
  <si>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</si>
  <si>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</si>
  <si>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</si>
  <si>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</si>
  <si>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</si>
  <si>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</si>
  <si>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</si>
  <si>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</si>
  <si>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</si>
  <si>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</si>
  <si>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</si>
  <si>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</si>
  <si>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</si>
  <si>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</si>
  <si>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</si>
  <si>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</si>
  <si>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</si>
  <si>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</si>
  <si>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</si>
  <si>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</si>
  <si>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</si>
  <si>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</si>
  <si>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</si>
  <si>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</si>
  <si>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</si>
  <si>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</si>
  <si>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</si>
  <si>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</si>
  <si>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</si>
  <si>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</si>
  <si>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</si>
  <si>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</si>
  <si>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</si>
  <si>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</si>
  <si>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</si>
  <si>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</si>
  <si>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</si>
  <si>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</si>
  <si>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</si>
  <si>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</si>
  <si>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</si>
  <si>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</si>
  <si>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</si>
  <si>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</si>
  <si>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</si>
  <si>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</si>
  <si>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</si>
  <si>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</si>
  <si>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</si>
  <si>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</si>
  <si>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</si>
  <si>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</si>
  <si>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</si>
  <si>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</si>
  <si>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</si>
  <si>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</si>
  <si>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</si>
  <si>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</si>
  <si>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</si>
  <si>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</si>
  <si>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</si>
  <si>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</si>
  <si>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</si>
  <si>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</si>
  <si>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</si>
  <si>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</si>
  <si>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</si>
  <si>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</si>
  <si>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</si>
  <si>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</si>
  <si>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</si>
  <si>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</si>
  <si>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</si>
  <si>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</si>
  <si>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</si>
  <si>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</si>
  <si>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</si>
  <si>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</si>
  <si>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</si>
  <si>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</si>
  <si>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</si>
  <si>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</si>
  <si>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</si>
  <si>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</si>
  <si>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</si>
  <si>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</si>
  <si>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</si>
  <si>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</si>
  <si>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</si>
  <si>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</si>
  <si>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</si>
  <si>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</si>
  <si>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</si>
  <si>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</si>
  <si>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</si>
  <si>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</si>
  <si>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</si>
  <si>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</si>
  <si>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</si>
  <si>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</si>
  <si>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</si>
  <si>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</si>
  <si>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</si>
  <si>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</si>
  <si>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</si>
  <si>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</si>
  <si>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</si>
  <si>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</si>
  <si>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</si>
  <si>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</si>
  <si>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</si>
  <si>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</si>
  <si>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</si>
  <si>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</si>
  <si>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</si>
  <si>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</si>
  <si>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</si>
  <si>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</si>
  <si>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</si>
  <si>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</si>
  <si>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</si>
  <si>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</si>
  <si>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</si>
  <si>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</si>
  <si>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</si>
  <si>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</si>
  <si>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</si>
  <si>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</si>
  <si>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</si>
  <si>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</si>
  <si>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</si>
  <si>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</si>
  <si>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</si>
  <si>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</si>
  <si>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</si>
  <si>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</si>
  <si>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</si>
  <si>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</si>
  <si>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</si>
  <si>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</si>
  <si>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</si>
  <si>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</si>
  <si>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</si>
  <si>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</si>
  <si>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</si>
  <si>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</si>
  <si>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</si>
  <si>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</si>
  <si>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</si>
  <si>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Contador I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</si>
  <si>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</si>
  <si>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</si>
  <si>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</si>
  <si>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</si>
  <si>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</si>
  <si>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</si>
  <si>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</si>
  <si>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</si>
  <si>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</si>
  <si>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</si>
  <si>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</si>
  <si>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</si>
  <si>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</si>
  <si>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</si>
  <si>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</si>
  <si>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</si>
  <si>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</si>
  <si>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</si>
  <si>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</si>
  <si>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</si>
  <si>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</si>
  <si>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</si>
  <si>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</si>
  <si>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</si>
  <si>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</si>
  <si>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</si>
  <si>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</si>
  <si>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</si>
  <si>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</si>
  <si>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</si>
  <si>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</si>
  <si>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</si>
  <si>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</si>
  <si>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</si>
  <si>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</si>
  <si>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</si>
  <si>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</si>
  <si>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</si>
  <si>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</si>
  <si>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</si>
  <si>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</si>
  <si>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</si>
  <si>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</si>
  <si>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</si>
  <si>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</si>
  <si>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</si>
  <si>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</si>
  <si>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</si>
  <si>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</si>
  <si>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</si>
  <si>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</si>
  <si>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</si>
  <si>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</si>
  <si>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</si>
  <si>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</si>
  <si>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</si>
  <si>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</si>
  <si>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</si>
  <si>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</si>
  <si>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</si>
  <si>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</si>
  <si>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Fernanda Marilin</t>
  </si>
  <si>
    <t>Caton Ortega  de Gonzalez</t>
  </si>
  <si>
    <t>8-881-1208</t>
  </si>
  <si>
    <t>2024-10-01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</si>
  <si>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</si>
  <si>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</si>
  <si>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</si>
  <si>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</si>
  <si>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</si>
  <si>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</si>
  <si>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</si>
  <si>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</si>
  <si>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</si>
  <si>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</si>
  <si>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</si>
  <si>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</si>
  <si>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</si>
  <si>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</si>
  <si>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</si>
  <si>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</si>
  <si>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</si>
  <si>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</si>
  <si>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</si>
  <si>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</si>
  <si>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</si>
  <si>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</si>
  <si>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</si>
  <si>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</si>
  <si>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</si>
  <si>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</si>
  <si>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</si>
  <si>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</si>
  <si>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</si>
  <si>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</si>
  <si>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</si>
  <si>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</si>
  <si>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</si>
  <si>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</si>
  <si>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</si>
  <si>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</si>
  <si>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</si>
  <si>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</si>
  <si>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</si>
  <si>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</si>
  <si>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</si>
  <si>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</si>
  <si>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</si>
  <si>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</si>
  <si>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</si>
  <si>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</si>
  <si>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</si>
  <si>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</si>
  <si>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</si>
  <si>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</si>
  <si>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</si>
  <si>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</si>
  <si>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</si>
  <si>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</si>
  <si>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</si>
  <si>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</si>
  <si>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</si>
  <si>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</si>
  <si>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</si>
  <si>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</si>
  <si>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</si>
  <si>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</si>
  <si>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</si>
  <si>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</si>
  <si>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</si>
  <si>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</si>
  <si>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</si>
  <si>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</si>
  <si>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</si>
  <si>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</si>
  <si>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</si>
  <si>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</si>
  <si>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</si>
  <si>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</si>
  <si>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</si>
  <si>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</si>
  <si>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</si>
  <si>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</si>
  <si>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</si>
  <si>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</si>
  <si>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</si>
  <si>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</si>
  <si>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</si>
  <si>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</si>
  <si>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</si>
  <si>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</si>
  <si>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</si>
  <si>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</si>
  <si>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</si>
  <si>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</si>
  <si>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</si>
  <si>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</si>
  <si>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</si>
  <si>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</si>
  <si>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</si>
  <si>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</si>
  <si>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</si>
  <si>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</si>
  <si>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</si>
  <si>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</si>
  <si>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</si>
  <si>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</si>
  <si>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</si>
  <si>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</si>
  <si>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</si>
  <si>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</si>
  <si>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</si>
  <si>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</si>
  <si>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</si>
  <si>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</si>
  <si>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</si>
  <si>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</si>
  <si>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</si>
  <si>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</si>
  <si>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</si>
  <si>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</si>
  <si>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</si>
  <si>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</si>
  <si>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</si>
  <si>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</si>
  <si>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</si>
  <si>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</si>
  <si>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</si>
  <si>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</si>
  <si>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</si>
  <si>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</si>
  <si>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</si>
  <si>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</si>
  <si>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</si>
  <si>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</si>
  <si>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</si>
  <si>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</si>
  <si>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</si>
  <si>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</si>
  <si>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</si>
  <si>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</si>
  <si>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</si>
  <si>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</si>
  <si>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</si>
  <si>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</si>
  <si>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</si>
  <si>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</si>
  <si>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</si>
  <si>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</si>
  <si>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</si>
  <si>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</si>
  <si>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</si>
  <si>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</si>
  <si>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</si>
  <si>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</si>
  <si>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</si>
  <si>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</si>
  <si>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</si>
  <si>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</si>
  <si>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</si>
  <si>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</si>
  <si>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</si>
  <si>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</si>
  <si>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</si>
  <si>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</si>
  <si>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</si>
  <si>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</si>
  <si>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</si>
  <si>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</si>
  <si>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</si>
  <si>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</si>
  <si>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</si>
  <si>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</si>
  <si>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</si>
  <si>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</si>
  <si>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</si>
  <si>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</si>
  <si>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</si>
  <si>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</si>
  <si>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</si>
  <si>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</si>
  <si>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</si>
  <si>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</si>
  <si>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</si>
  <si>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</si>
  <si>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</si>
  <si>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</si>
  <si>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</si>
  <si>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</si>
  <si>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</si>
  <si>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</si>
  <si>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</si>
  <si>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</si>
  <si>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</si>
  <si>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</si>
  <si>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</si>
  <si>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</si>
  <si>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</si>
  <si>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</si>
  <si>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</si>
  <si>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</si>
  <si>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</si>
  <si>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</si>
  <si>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</si>
  <si>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</si>
  <si>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</si>
  <si>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</si>
  <si>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</si>
  <si>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</si>
  <si>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</si>
  <si>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</si>
  <si>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</si>
  <si>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</si>
  <si>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</si>
  <si>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</si>
  <si>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</si>
  <si>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</si>
  <si>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</si>
  <si>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</si>
  <si>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</si>
  <si>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</si>
  <si>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</si>
  <si>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</si>
  <si>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</si>
  <si>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</si>
  <si>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</si>
  <si>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</si>
  <si>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</si>
  <si>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</si>
  <si>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</si>
  <si>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</si>
  <si>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</si>
  <si>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</si>
  <si>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</si>
  <si>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</si>
  <si>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</si>
  <si>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</si>
  <si>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</si>
  <si>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</si>
  <si>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</si>
  <si>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</si>
  <si>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</si>
  <si>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</si>
  <si>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</si>
  <si>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</si>
  <si>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</si>
  <si>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</si>
  <si>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</si>
  <si>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</si>
  <si>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</si>
  <si>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</si>
  <si>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</si>
  <si>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</si>
  <si>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</si>
  <si>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</si>
  <si>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</si>
  <si>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</si>
  <si>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</si>
  <si>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</si>
  <si>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</si>
  <si>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</si>
  <si>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</si>
  <si>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</si>
  <si>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</si>
  <si>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</si>
  <si>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</si>
  <si>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</si>
  <si>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</si>
  <si>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</si>
  <si>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</si>
  <si>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</si>
  <si>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</si>
  <si>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</si>
  <si>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</si>
  <si>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</si>
  <si>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</si>
  <si>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</si>
  <si>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</si>
  <si>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</si>
  <si>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</si>
  <si>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</si>
  <si>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</si>
  <si>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</si>
  <si>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</si>
  <si>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</si>
  <si>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</si>
  <si>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</si>
  <si>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</si>
  <si>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</si>
  <si>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</si>
  <si>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</si>
  <si>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</si>
  <si>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</si>
  <si>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</si>
  <si>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</si>
  <si>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</si>
  <si>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</si>
  <si>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</si>
  <si>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</si>
  <si>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</si>
  <si>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</si>
  <si>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</si>
  <si>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</si>
  <si>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</si>
  <si>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</si>
  <si>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</si>
  <si>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</si>
  <si>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</si>
  <si>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</si>
  <si>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</si>
  <si>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</si>
  <si>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</si>
  <si>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</si>
  <si>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</si>
  <si>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</si>
  <si>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</si>
  <si>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</si>
  <si>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</si>
  <si>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</si>
  <si>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</si>
  <si>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</si>
  <si>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</si>
  <si>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</si>
  <si>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</si>
  <si>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</si>
  <si>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</si>
  <si>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</si>
  <si>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</si>
  <si>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</si>
  <si>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</si>
  <si>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</si>
  <si>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</si>
  <si>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</si>
  <si>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</si>
  <si>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</si>
  <si>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</si>
  <si>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</si>
  <si>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</si>
  <si>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</si>
  <si>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</si>
  <si>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</si>
  <si>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</si>
  <si>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</si>
  <si>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</si>
  <si>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</si>
  <si>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</si>
  <si>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</si>
  <si>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</si>
  <si>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</si>
  <si>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</si>
  <si>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</si>
  <si>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</si>
  <si>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</si>
  <si>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</si>
  <si>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</si>
  <si>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</si>
  <si>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</si>
  <si>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</si>
  <si>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</si>
  <si>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</si>
  <si>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</si>
  <si>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</si>
  <si>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</si>
  <si>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</si>
  <si>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</si>
  <si>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</si>
  <si>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</si>
  <si>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</si>
  <si>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</si>
  <si>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</si>
  <si>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</si>
  <si>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</si>
  <si>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</si>
  <si>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</si>
  <si>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</si>
  <si>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</si>
  <si>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</si>
  <si>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</si>
  <si>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</si>
  <si>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Katihusca Giresse</t>
  </si>
  <si>
    <t>Perez Caballero</t>
  </si>
  <si>
    <t>8-803-795</t>
  </si>
  <si>
    <t>2016-08-09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</si>
  <si>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</si>
  <si>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</si>
  <si>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</si>
  <si>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</si>
  <si>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</si>
  <si>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</si>
  <si>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</si>
  <si>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</si>
  <si>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Felix Martin</t>
  </si>
  <si>
    <t>Morales Ortega</t>
  </si>
  <si>
    <t>8-812-1186</t>
  </si>
  <si>
    <t>2023-03-02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</si>
  <si>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</si>
  <si>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</si>
  <si>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</si>
  <si>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</si>
  <si>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</si>
  <si>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</si>
  <si>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</si>
  <si>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</si>
  <si>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</si>
  <si>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</si>
  <si>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</si>
  <si>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</si>
  <si>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</si>
  <si>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</si>
  <si>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</si>
  <si>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</si>
  <si>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</si>
  <si>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</si>
  <si>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</si>
  <si>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</si>
  <si>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</si>
  <si>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</si>
  <si>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</si>
  <si>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</si>
  <si>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</si>
  <si>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</si>
  <si>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</si>
  <si>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</si>
  <si>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</si>
  <si>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</si>
  <si>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</si>
  <si>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</si>
  <si>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</si>
  <si>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</si>
  <si>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</si>
  <si>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</si>
  <si>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</si>
  <si>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</si>
  <si>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</si>
  <si>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</si>
  <si>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</si>
  <si>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</si>
  <si>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</si>
  <si>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</si>
  <si>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</si>
  <si>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</si>
  <si>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</si>
  <si>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</si>
  <si>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</si>
  <si>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</si>
  <si>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</si>
  <si>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</si>
  <si>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</si>
  <si>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</si>
  <si>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</si>
  <si>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</si>
  <si>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</si>
  <si>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</si>
  <si>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</si>
  <si>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</si>
  <si>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</si>
  <si>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</si>
  <si>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</si>
  <si>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</si>
  <si>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</si>
  <si>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</si>
  <si>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</si>
  <si>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</si>
  <si>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</si>
  <si>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</si>
  <si>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</si>
  <si>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</si>
  <si>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</si>
  <si>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</si>
  <si>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</si>
  <si>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</si>
  <si>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</si>
  <si>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</si>
  <si>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</si>
  <si>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</si>
  <si>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</si>
  <si>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</si>
  <si>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</si>
  <si>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</si>
  <si>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</si>
  <si>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</si>
  <si>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</si>
  <si>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</si>
  <si>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</si>
  <si>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</si>
  <si>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</si>
  <si>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</si>
  <si>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</si>
  <si>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</si>
  <si>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</si>
  <si>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</si>
  <si>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</si>
  <si>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</si>
  <si>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</si>
  <si>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</si>
  <si>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</si>
  <si>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</si>
  <si>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</si>
  <si>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</si>
  <si>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</si>
  <si>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</si>
  <si>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</si>
  <si>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</si>
  <si>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</si>
  <si>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</si>
  <si>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</si>
  <si>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</si>
  <si>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</si>
  <si>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</si>
  <si>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</si>
  <si>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</si>
  <si>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</si>
  <si>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</si>
  <si>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</si>
  <si>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</si>
  <si>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</si>
  <si>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</si>
  <si>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</si>
  <si>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</si>
  <si>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</si>
  <si>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</si>
  <si>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</si>
  <si>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</si>
  <si>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</si>
  <si>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</si>
  <si>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</si>
  <si>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</si>
  <si>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</si>
  <si>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</si>
  <si>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</si>
  <si>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</si>
  <si>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</si>
  <si>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</si>
  <si>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</si>
  <si>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</si>
  <si>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</si>
  <si>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</si>
  <si>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</si>
  <si>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</si>
  <si>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</si>
  <si>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</si>
  <si>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</si>
  <si>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</si>
  <si>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</si>
  <si>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</si>
  <si>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</si>
  <si>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</si>
  <si>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</si>
  <si>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</si>
  <si>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</si>
  <si>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</si>
  <si>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</si>
  <si>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</si>
  <si>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</si>
  <si>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</si>
  <si>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</si>
  <si>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</si>
  <si>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</si>
  <si>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</si>
  <si>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</si>
  <si>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</si>
  <si>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</si>
  <si>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</si>
  <si>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</si>
  <si>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</si>
  <si>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</si>
  <si>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</si>
  <si>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</si>
  <si>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</si>
  <si>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</si>
  <si>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</si>
  <si>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</si>
  <si>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</si>
  <si>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</si>
  <si>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</si>
  <si>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</si>
  <si>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</si>
  <si>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</si>
  <si>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</si>
  <si>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</si>
  <si>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</si>
  <si>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</si>
  <si>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</si>
  <si>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</si>
  <si>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</si>
  <si>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</si>
  <si>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</si>
  <si>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</si>
  <si>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</si>
  <si>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</si>
  <si>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</si>
  <si>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</si>
  <si>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</si>
  <si>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</si>
  <si>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</si>
  <si>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</si>
  <si>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</si>
  <si>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</si>
  <si>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</si>
  <si>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</si>
  <si>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</si>
  <si>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</si>
  <si>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</si>
  <si>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</si>
  <si>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</si>
  <si>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</si>
  <si>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</si>
  <si>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</si>
  <si>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</si>
  <si>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</si>
  <si>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</si>
  <si>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</si>
  <si>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</si>
  <si>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</si>
  <si>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</si>
  <si>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</si>
  <si>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</si>
  <si>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</si>
  <si>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</si>
  <si>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</si>
  <si>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</si>
  <si>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</si>
  <si>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</si>
  <si>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</si>
  <si>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</si>
  <si>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</si>
  <si>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</si>
  <si>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</si>
  <si>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</si>
  <si>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</si>
  <si>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</si>
  <si>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</si>
  <si>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</si>
  <si>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</si>
  <si>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</si>
  <si>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</si>
  <si>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</si>
  <si>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</si>
  <si>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</si>
  <si>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</si>
  <si>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</si>
  <si>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</si>
  <si>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</si>
  <si>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</si>
  <si>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</si>
  <si>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</si>
  <si>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</si>
  <si>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</si>
  <si>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</si>
  <si>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</si>
  <si>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</si>
  <si>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</si>
  <si>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</si>
  <si>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</si>
  <si>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</si>
  <si>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</si>
  <si>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</si>
  <si>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</si>
  <si>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</si>
  <si>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</si>
  <si>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</si>
  <si>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</si>
  <si>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</si>
  <si>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</si>
  <si>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</si>
  <si>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</si>
  <si>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</si>
  <si>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</si>
  <si>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</si>
  <si>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</si>
  <si>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</si>
  <si>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</si>
  <si>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</si>
  <si>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</si>
  <si>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</si>
  <si>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</si>
  <si>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</si>
  <si>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</si>
  <si>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</si>
  <si>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</si>
  <si>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</si>
  <si>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</si>
  <si>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</si>
  <si>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</si>
  <si>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</si>
  <si>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</si>
  <si>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</si>
  <si>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</si>
  <si>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</si>
  <si>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</si>
  <si>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</si>
  <si>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1997-01-13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</si>
  <si>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</si>
  <si>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</si>
  <si>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</si>
  <si>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</si>
  <si>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</si>
  <si>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</si>
  <si>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</si>
  <si>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</si>
  <si>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</si>
  <si>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</si>
  <si>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</si>
  <si>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</si>
  <si>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</si>
  <si>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</si>
  <si>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</si>
  <si>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</si>
  <si>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</si>
  <si>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</si>
  <si>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</si>
  <si>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</si>
  <si>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</si>
  <si>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</si>
  <si>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</si>
  <si>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</si>
  <si>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</si>
  <si>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</si>
  <si>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</si>
  <si>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</si>
  <si>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</si>
  <si>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</si>
  <si>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</si>
  <si>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</si>
  <si>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</si>
  <si>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</si>
  <si>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</si>
  <si>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</si>
  <si>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</si>
  <si>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</si>
  <si>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</si>
  <si>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</si>
  <si>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</si>
  <si>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</si>
  <si>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</si>
  <si>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</si>
  <si>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</si>
  <si>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</si>
  <si>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</si>
  <si>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</si>
  <si>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</si>
  <si>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</si>
  <si>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</si>
  <si>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</si>
  <si>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</si>
  <si>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</si>
  <si>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</si>
  <si>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</si>
  <si>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</si>
  <si>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</si>
  <si>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</si>
  <si>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</si>
  <si>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</si>
  <si>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</si>
  <si>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</si>
  <si>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</si>
  <si>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</si>
  <si>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</si>
  <si>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</si>
  <si>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</si>
  <si>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</si>
  <si>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</si>
  <si>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</si>
  <si>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</si>
  <si>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</si>
  <si>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</si>
  <si>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</si>
  <si>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</si>
  <si>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</si>
  <si>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</si>
  <si>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</si>
  <si>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</si>
  <si>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</si>
  <si>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</si>
  <si>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</si>
  <si>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</si>
  <si>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</si>
  <si>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</si>
  <si>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</si>
  <si>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</si>
  <si>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IV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</si>
  <si>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</si>
  <si>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</si>
  <si>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</si>
  <si>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</si>
  <si>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</si>
  <si>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</si>
  <si>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</si>
  <si>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</si>
  <si>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</si>
  <si>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</si>
  <si>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</si>
  <si>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</si>
  <si>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</si>
  <si>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</si>
  <si>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</si>
  <si>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</si>
  <si>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</si>
  <si>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</si>
  <si>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</si>
  <si>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</si>
  <si>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</si>
  <si>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</si>
  <si>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</si>
  <si>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</si>
  <si>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</si>
  <si>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</si>
  <si>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</si>
  <si>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</si>
  <si>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</si>
  <si>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</si>
  <si>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</si>
  <si>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</si>
  <si>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</si>
  <si>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</si>
  <si>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</si>
  <si>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</si>
  <si>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</si>
  <si>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</si>
  <si>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</si>
  <si>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</si>
  <si>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</si>
  <si>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</si>
  <si>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</si>
  <si>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</si>
  <si>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</si>
  <si>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</si>
  <si>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</si>
  <si>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</si>
  <si>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</si>
  <si>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</si>
  <si>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</si>
  <si>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</si>
  <si>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</si>
  <si>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</si>
  <si>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</si>
  <si>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</si>
  <si>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</si>
  <si>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</si>
  <si>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</si>
  <si>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</si>
  <si>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</si>
  <si>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</si>
  <si>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</si>
  <si>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</si>
  <si>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</si>
  <si>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</si>
  <si>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</si>
  <si>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</si>
  <si>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</si>
  <si>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</si>
  <si>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</si>
  <si>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</si>
  <si>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</si>
  <si>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</si>
  <si>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</si>
  <si>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</si>
  <si>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</si>
  <si>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</si>
  <si>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</si>
  <si>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</si>
  <si>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</si>
  <si>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</si>
  <si>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</si>
  <si>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</si>
  <si>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</si>
  <si>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</si>
  <si>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</si>
  <si>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</si>
  <si>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</si>
  <si>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</si>
  <si>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</si>
  <si>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</si>
  <si>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</si>
  <si>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</si>
  <si>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</si>
  <si>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</si>
  <si>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</si>
  <si>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</si>
  <si>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</si>
  <si>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</si>
  <si>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</si>
  <si>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</si>
  <si>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</si>
  <si>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</si>
  <si>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</si>
  <si>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</si>
  <si>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</si>
  <si>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</si>
  <si>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</si>
  <si>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</si>
  <si>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</si>
  <si>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</si>
  <si>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</si>
  <si>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</si>
  <si>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</si>
  <si>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</si>
  <si>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</si>
  <si>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</si>
  <si>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</si>
  <si>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</si>
  <si>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</si>
  <si>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</si>
  <si>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</si>
  <si>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</si>
  <si>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</si>
  <si>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</si>
  <si>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</si>
  <si>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</si>
  <si>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</si>
  <si>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</si>
  <si>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</si>
  <si>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</si>
  <si>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</si>
  <si>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</si>
  <si>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</si>
  <si>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</si>
  <si>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</si>
  <si>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</si>
  <si>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</si>
  <si>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</si>
  <si>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</si>
  <si>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</si>
  <si>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</si>
  <si>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</si>
  <si>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</si>
  <si>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</si>
  <si>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</si>
  <si>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</si>
  <si>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</si>
  <si>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</si>
  <si>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</si>
  <si>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</si>
  <si>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</si>
  <si>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</si>
  <si>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</si>
  <si>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</si>
  <si>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</si>
  <si>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</si>
  <si>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</si>
  <si>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</si>
  <si>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</si>
  <si>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</si>
  <si>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</si>
  <si>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</si>
  <si>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</si>
  <si>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</si>
  <si>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</si>
  <si>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</si>
  <si>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</si>
  <si>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</si>
  <si>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</si>
  <si>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</si>
  <si>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</si>
  <si>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</si>
  <si>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</si>
  <si>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</si>
  <si>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</si>
  <si>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</si>
  <si>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</si>
  <si>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</si>
  <si>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</si>
  <si>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</si>
  <si>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</si>
  <si>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</si>
  <si>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</si>
  <si>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</si>
  <si>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</si>
  <si>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</si>
  <si>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</si>
  <si>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</si>
  <si>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</si>
  <si>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</si>
  <si>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</si>
  <si>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</si>
  <si>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</si>
  <si>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</si>
  <si>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</si>
  <si>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</si>
  <si>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</si>
  <si>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</si>
  <si>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</si>
  <si>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</si>
  <si>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</si>
  <si>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</si>
  <si>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</si>
  <si>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</si>
  <si>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</si>
  <si>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</si>
  <si>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</si>
  <si>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</si>
  <si>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</si>
  <si>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</si>
  <si>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</si>
  <si>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</si>
  <si>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</si>
  <si>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</si>
  <si>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</si>
  <si>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</si>
  <si>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</si>
  <si>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</si>
  <si>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</si>
  <si>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</si>
  <si>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</si>
  <si>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</si>
  <si>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</si>
  <si>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</si>
  <si>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</si>
  <si>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</si>
  <si>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</si>
  <si>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</si>
  <si>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</si>
  <si>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</si>
  <si>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</si>
  <si>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</si>
  <si>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</si>
  <si>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</si>
  <si>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</si>
  <si>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</si>
  <si>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</si>
  <si>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</si>
  <si>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</si>
  <si>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</si>
  <si>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</si>
  <si>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</si>
  <si>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</si>
  <si>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</si>
  <si>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</si>
  <si>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</si>
  <si>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</si>
  <si>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</si>
  <si>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</si>
  <si>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</si>
  <si>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</si>
  <si>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</si>
  <si>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</si>
  <si>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</si>
  <si>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</si>
  <si>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</si>
  <si>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</si>
  <si>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</si>
  <si>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</si>
  <si>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</si>
  <si>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</si>
  <si>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</si>
  <si>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</si>
  <si>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</si>
  <si>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</si>
  <si>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</si>
  <si>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</si>
  <si>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</si>
  <si>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</si>
  <si>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</si>
  <si>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</si>
  <si>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</si>
  <si>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</si>
  <si>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</si>
  <si>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</si>
  <si>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</si>
  <si>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</si>
  <si>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</si>
  <si>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</si>
  <si>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</si>
  <si>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</si>
  <si>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</si>
  <si>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</si>
  <si>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</si>
  <si>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</si>
  <si>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</si>
  <si>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</si>
  <si>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</si>
  <si>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</si>
  <si>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</si>
  <si>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</si>
  <si>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</si>
  <si>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</si>
  <si>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</si>
  <si>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</si>
  <si>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</si>
  <si>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</si>
  <si>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</si>
  <si>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</si>
  <si>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</si>
  <si>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</si>
  <si>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</si>
  <si>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</si>
  <si>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</si>
  <si>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</si>
  <si>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</si>
  <si>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</si>
  <si>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</si>
  <si>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</si>
  <si>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</si>
  <si>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</si>
  <si>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</si>
  <si>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</si>
  <si>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</si>
  <si>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</si>
  <si>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</si>
  <si>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</si>
  <si>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</si>
  <si>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</si>
  <si>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</si>
  <si>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</si>
  <si>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</si>
  <si>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</si>
  <si>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</si>
  <si>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</si>
  <si>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</si>
  <si>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</si>
  <si>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</si>
  <si>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</si>
  <si>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</si>
  <si>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</si>
  <si>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</si>
  <si>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</si>
  <si>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</si>
  <si>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</si>
  <si>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</si>
  <si>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</si>
  <si>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</si>
  <si>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</si>
  <si>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</si>
  <si>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</si>
  <si>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</si>
  <si>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</si>
  <si>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</si>
  <si>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</si>
  <si>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</si>
  <si>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</si>
  <si>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</si>
  <si>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</si>
  <si>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</si>
  <si>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</si>
  <si>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</si>
  <si>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</si>
  <si>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</si>
  <si>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</si>
  <si>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</si>
  <si>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</si>
  <si>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</si>
  <si>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</si>
  <si>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</si>
  <si>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</si>
  <si>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</si>
  <si>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</si>
  <si>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</si>
  <si>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</si>
  <si>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</si>
  <si>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</si>
  <si>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</si>
  <si>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</si>
  <si>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</si>
  <si>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</si>
  <si>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</si>
  <si>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</si>
  <si>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</si>
  <si>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</si>
  <si>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</si>
  <si>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</si>
  <si>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</si>
  <si>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</si>
  <si>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</si>
  <si>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</si>
  <si>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</si>
  <si>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</si>
  <si>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</si>
  <si>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</si>
  <si>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</si>
  <si>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</si>
  <si>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</si>
  <si>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</si>
  <si>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</si>
  <si>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</si>
  <si>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</si>
  <si>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</si>
  <si>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</si>
  <si>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</si>
  <si>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</si>
  <si>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</si>
  <si>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</si>
  <si>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</si>
  <si>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</si>
  <si>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</si>
  <si>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</si>
  <si>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</si>
  <si>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</si>
  <si>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</si>
  <si>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</si>
  <si>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</si>
  <si>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</si>
  <si>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</si>
  <si>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</si>
  <si>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</si>
  <si>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</si>
  <si>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</si>
  <si>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</si>
  <si>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</si>
  <si>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</si>
  <si>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</si>
  <si>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</si>
  <si>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</si>
  <si>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</si>
  <si>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</si>
  <si>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</si>
  <si>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</si>
  <si>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</si>
  <si>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</si>
  <si>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</si>
  <si>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</si>
  <si>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</si>
  <si>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</si>
  <si>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</si>
  <si>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</si>
  <si>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</si>
  <si>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</si>
  <si>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</si>
  <si>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</si>
  <si>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</si>
  <si>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</si>
  <si>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</si>
  <si>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</si>
  <si>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</si>
  <si>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</si>
  <si>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</si>
  <si>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</si>
  <si>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</si>
  <si>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</si>
  <si>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</si>
  <si>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</si>
  <si>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</si>
  <si>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</si>
  <si>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</si>
  <si>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</si>
  <si>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</si>
  <si>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</si>
  <si>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</si>
  <si>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</si>
  <si>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</si>
  <si>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</si>
  <si>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</si>
  <si>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</si>
  <si>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</si>
  <si>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</si>
  <si>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</si>
  <si>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</si>
  <si>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</si>
  <si>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</si>
  <si>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</si>
  <si>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</si>
  <si>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</si>
  <si>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</si>
  <si>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</si>
  <si>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</si>
  <si>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</si>
  <si>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</si>
  <si>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</si>
  <si>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</si>
  <si>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</si>
  <si>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</si>
  <si>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</si>
  <si>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</si>
  <si>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</si>
  <si>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</si>
  <si>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</si>
  <si>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</si>
  <si>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</si>
  <si>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</si>
  <si>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</si>
  <si>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</si>
  <si>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</si>
  <si>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</si>
  <si>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</si>
  <si>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</si>
  <si>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</si>
  <si>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</si>
  <si>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</si>
  <si>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</si>
  <si>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</si>
  <si>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</si>
  <si>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</si>
  <si>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</si>
  <si>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</si>
  <si>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</si>
  <si>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</si>
  <si>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</si>
  <si>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</si>
  <si>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</si>
  <si>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</si>
  <si>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</si>
  <si>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</si>
  <si>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</si>
  <si>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</si>
  <si>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</si>
  <si>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</si>
  <si>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</si>
  <si>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</si>
  <si>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</si>
  <si>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</si>
  <si>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</si>
  <si>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</si>
  <si>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</si>
  <si>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</si>
  <si>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</si>
  <si>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</si>
  <si>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</si>
  <si>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</si>
  <si>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</si>
  <si>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</si>
  <si>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</si>
  <si>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</si>
  <si>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</si>
  <si>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</si>
  <si>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</si>
  <si>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</si>
  <si>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</si>
  <si>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</si>
  <si>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</si>
  <si>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</si>
  <si>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</si>
  <si>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</si>
  <si>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</si>
  <si>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</si>
  <si>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</si>
  <si>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</si>
  <si>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</si>
  <si>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</si>
  <si>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</si>
  <si>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</si>
  <si>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</si>
  <si>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</si>
  <si>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</si>
  <si>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</si>
  <si>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</si>
  <si>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</si>
  <si>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</si>
  <si>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</si>
  <si>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</si>
  <si>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</si>
  <si>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</si>
  <si>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</si>
  <si>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</si>
  <si>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</si>
  <si>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</si>
  <si>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</si>
  <si>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</si>
  <si>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</si>
  <si>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</si>
  <si>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</si>
  <si>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</si>
  <si>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</si>
  <si>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</si>
  <si>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</si>
  <si>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</si>
  <si>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</si>
  <si>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</si>
  <si>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</si>
  <si>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</si>
  <si>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</si>
  <si>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</si>
  <si>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</si>
  <si>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</si>
  <si>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</si>
  <si>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</si>
  <si>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</si>
  <si>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</si>
  <si>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</si>
  <si>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</si>
  <si>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</si>
  <si>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</si>
  <si>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</si>
  <si>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</si>
  <si>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</si>
  <si>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</si>
  <si>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</si>
  <si>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</si>
  <si>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</si>
  <si>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</si>
  <si>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</si>
  <si>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</si>
  <si>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</si>
  <si>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</si>
  <si>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</si>
  <si>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</si>
  <si>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</si>
  <si>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</si>
  <si>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</si>
  <si>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</si>
  <si>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</si>
  <si>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</si>
  <si>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</si>
  <si>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</si>
  <si>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</si>
  <si>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</si>
  <si>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</si>
  <si>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</si>
  <si>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</si>
  <si>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</si>
  <si>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</si>
  <si>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</si>
  <si>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</si>
  <si>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</si>
  <si>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</si>
  <si>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</si>
  <si>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</si>
  <si>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</si>
  <si>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</si>
  <si>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</si>
  <si>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</si>
  <si>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</si>
  <si>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</si>
  <si>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</si>
  <si>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</si>
  <si>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</si>
  <si>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</si>
  <si>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</si>
  <si>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</si>
  <si>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</si>
  <si>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</si>
  <si>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</si>
  <si>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</si>
  <si>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</si>
  <si>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</si>
  <si>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</si>
  <si>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</si>
  <si>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</si>
  <si>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</si>
  <si>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</si>
  <si>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</si>
  <si>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</si>
  <si>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</si>
  <si>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</si>
  <si>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</si>
  <si>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</si>
  <si>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</si>
  <si>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</si>
  <si>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</si>
  <si>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</si>
  <si>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</si>
  <si>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</si>
  <si>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</si>
  <si>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</si>
  <si>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</si>
  <si>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</si>
  <si>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</si>
  <si>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</si>
  <si>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</si>
  <si>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</si>
  <si>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</si>
  <si>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</si>
  <si>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</si>
  <si>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</si>
  <si>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</si>
  <si>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</si>
  <si>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</si>
  <si>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</si>
  <si>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</si>
  <si>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</si>
  <si>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</si>
  <si>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</si>
  <si>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</si>
  <si>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</si>
  <si>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</si>
  <si>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</si>
  <si>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</si>
  <si>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</si>
  <si>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</si>
  <si>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</si>
  <si>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</si>
  <si>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</si>
  <si>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</si>
  <si>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</si>
  <si>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</si>
  <si>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</si>
  <si>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</si>
  <si>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</si>
  <si>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</si>
  <si>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</si>
  <si>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</si>
  <si>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</si>
  <si>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</si>
  <si>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</si>
  <si>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</si>
  <si>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</si>
  <si>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</si>
  <si>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</si>
  <si>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</si>
  <si>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</si>
  <si>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</si>
  <si>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</si>
  <si>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</si>
  <si>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</si>
  <si>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</si>
  <si>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</si>
  <si>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</si>
  <si>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</si>
  <si>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</si>
  <si>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</si>
  <si>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</si>
  <si>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</si>
  <si>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</si>
  <si>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</si>
  <si>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</si>
  <si>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</si>
  <si>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</si>
  <si>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</si>
  <si>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</si>
  <si>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</si>
  <si>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</si>
  <si>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</si>
  <si>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</si>
  <si>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</si>
  <si>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</si>
  <si>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</si>
  <si>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</si>
  <si>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</si>
  <si>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</si>
  <si>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</si>
  <si>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</si>
  <si>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</si>
  <si>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</si>
  <si>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</si>
  <si>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</si>
  <si>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</si>
  <si>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</si>
  <si>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</si>
  <si>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</si>
  <si>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</si>
  <si>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</si>
  <si>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</si>
  <si>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</si>
  <si>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</si>
  <si>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</si>
  <si>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</si>
  <si>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</si>
  <si>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</si>
  <si>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</si>
  <si>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</si>
  <si>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</si>
  <si>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</si>
  <si>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</si>
  <si>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</si>
  <si>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</si>
  <si>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</si>
  <si>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</si>
  <si>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</si>
  <si>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</si>
  <si>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</si>
  <si>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</si>
  <si>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</si>
  <si>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</si>
  <si>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</si>
  <si>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</si>
  <si>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</si>
  <si>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</si>
  <si>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</si>
  <si>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</si>
  <si>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</si>
  <si>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</si>
  <si>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</si>
  <si>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</si>
  <si>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</si>
  <si>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</si>
  <si>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</si>
  <si>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</si>
  <si>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</si>
  <si>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</si>
  <si>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</si>
  <si>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</si>
  <si>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</si>
  <si>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</si>
  <si>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Isabel Margoth</t>
  </si>
  <si>
    <t>Concepcion Caballero</t>
  </si>
  <si>
    <t>4-788-1375</t>
  </si>
  <si>
    <t>2023-04-20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</si>
  <si>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</si>
  <si>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</si>
  <si>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</si>
  <si>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</si>
  <si>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</si>
  <si>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</si>
  <si>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</si>
  <si>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</si>
  <si>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</si>
  <si>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</si>
  <si>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</si>
  <si>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</si>
  <si>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</si>
  <si>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</si>
  <si>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Elvis Paulo</t>
  </si>
  <si>
    <t>Galastica</t>
  </si>
  <si>
    <t>1-708-521</t>
  </si>
  <si>
    <t>2023-01-12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</si>
  <si>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</si>
  <si>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</si>
  <si>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</si>
  <si>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</si>
  <si>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</si>
  <si>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</si>
  <si>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</si>
  <si>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</si>
  <si>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</si>
  <si>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</si>
  <si>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</si>
  <si>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</si>
  <si>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</si>
  <si>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</si>
  <si>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</si>
  <si>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</si>
  <si>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</si>
  <si>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</si>
  <si>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</si>
  <si>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</si>
  <si>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</si>
  <si>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</si>
  <si>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</si>
  <si>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</si>
  <si>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</si>
  <si>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</si>
  <si>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</si>
  <si>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</si>
  <si>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</si>
  <si>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</si>
  <si>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</si>
  <si>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</si>
  <si>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</si>
  <si>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</si>
  <si>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</si>
  <si>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</si>
  <si>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</si>
  <si>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</si>
  <si>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</si>
  <si>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</si>
  <si>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</si>
  <si>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</si>
  <si>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</si>
  <si>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</si>
  <si>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</si>
  <si>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</si>
  <si>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</si>
  <si>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</si>
  <si>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</si>
  <si>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</si>
  <si>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</si>
  <si>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</si>
  <si>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</si>
  <si>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</si>
  <si>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</si>
  <si>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</si>
  <si>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</si>
  <si>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</si>
  <si>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</si>
  <si>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</si>
  <si>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</si>
  <si>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</si>
  <si>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</si>
  <si>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</si>
  <si>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</si>
  <si>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</si>
  <si>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</si>
  <si>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</si>
  <si>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</si>
  <si>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</si>
  <si>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</si>
  <si>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</si>
  <si>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</si>
  <si>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</si>
  <si>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</si>
  <si>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</si>
  <si>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</si>
  <si>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</si>
  <si>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</si>
  <si>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</si>
  <si>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</si>
  <si>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</si>
  <si>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</si>
  <si>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</si>
  <si>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</si>
  <si>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</si>
  <si>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</si>
  <si>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</si>
  <si>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</si>
  <si>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</si>
  <si>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</si>
  <si>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</si>
  <si>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</si>
  <si>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</si>
  <si>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</si>
  <si>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</si>
  <si>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</si>
  <si>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</si>
  <si>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</si>
  <si>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</si>
  <si>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</si>
  <si>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</si>
  <si>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</si>
  <si>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</si>
  <si>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</si>
  <si>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</si>
  <si>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</si>
  <si>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</si>
  <si>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</si>
  <si>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</si>
  <si>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</si>
  <si>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</si>
  <si>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</si>
  <si>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</si>
  <si>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</si>
  <si>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</si>
  <si>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</si>
  <si>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</si>
  <si>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</si>
  <si>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</si>
  <si>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</si>
  <si>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</si>
  <si>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</si>
  <si>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</si>
  <si>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</si>
  <si>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</si>
  <si>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</si>
  <si>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</si>
  <si>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</si>
  <si>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</si>
  <si>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</si>
  <si>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</si>
  <si>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</si>
  <si>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</si>
  <si>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</si>
  <si>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</si>
  <si>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</si>
  <si>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</si>
  <si>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</si>
  <si>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</si>
  <si>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</si>
  <si>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</si>
  <si>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</si>
  <si>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</si>
  <si>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</si>
  <si>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</si>
  <si>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</si>
  <si>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</si>
  <si>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</si>
  <si>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</si>
  <si>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</si>
  <si>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</si>
  <si>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</si>
  <si>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</si>
  <si>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</si>
  <si>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</si>
  <si>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</si>
  <si>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</si>
  <si>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</si>
  <si>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</si>
  <si>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</si>
  <si>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</si>
  <si>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</si>
  <si>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</si>
  <si>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</si>
  <si>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</si>
  <si>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</si>
  <si>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</si>
  <si>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</si>
  <si>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</si>
  <si>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</si>
  <si>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</si>
  <si>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</si>
  <si>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</si>
  <si>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</si>
  <si>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</si>
  <si>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</si>
  <si>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</si>
  <si>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</si>
  <si>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</si>
  <si>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</si>
  <si>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</si>
  <si>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</si>
  <si>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</si>
  <si>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</si>
  <si>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</si>
  <si>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</si>
  <si>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</si>
  <si>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</si>
  <si>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</si>
  <si>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</si>
  <si>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</si>
  <si>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</si>
  <si>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</si>
  <si>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</si>
  <si>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</si>
  <si>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</si>
  <si>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</si>
  <si>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</si>
  <si>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</si>
  <si>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</si>
  <si>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</si>
  <si>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</si>
  <si>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</si>
  <si>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</si>
  <si>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</si>
  <si>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</si>
  <si>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</si>
  <si>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</si>
  <si>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</si>
  <si>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</si>
  <si>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</si>
  <si>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</si>
  <si>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</si>
  <si>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</si>
  <si>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</si>
  <si>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</si>
  <si>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Domínguez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</si>
  <si>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</si>
  <si>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</si>
  <si>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</si>
  <si>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</si>
  <si>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</si>
  <si>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</si>
  <si>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</si>
  <si>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Josep Alexander</t>
  </si>
  <si>
    <t>Camarena Villarreal</t>
  </si>
  <si>
    <t>8-996-186</t>
  </si>
  <si>
    <t>2023-02-13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</si>
  <si>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</si>
  <si>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</si>
  <si>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</si>
  <si>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</si>
  <si>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</si>
  <si>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</si>
  <si>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</si>
  <si>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</si>
  <si>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</si>
  <si>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</si>
  <si>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</si>
  <si>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</si>
  <si>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</si>
  <si>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</si>
  <si>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</si>
  <si>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</si>
  <si>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</si>
  <si>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</si>
  <si>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</si>
  <si>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</si>
  <si>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</si>
  <si>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</si>
  <si>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</si>
  <si>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</si>
  <si>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</si>
  <si>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</si>
  <si>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</si>
  <si>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</si>
  <si>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</si>
  <si>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</si>
  <si>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</si>
  <si>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</si>
  <si>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</si>
  <si>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</si>
  <si>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</si>
  <si>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</si>
  <si>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</si>
  <si>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</si>
  <si>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</si>
  <si>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</si>
  <si>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</si>
  <si>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</si>
  <si>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</si>
  <si>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</si>
  <si>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</si>
  <si>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</si>
  <si>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</si>
  <si>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</si>
  <si>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</si>
  <si>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Maria Del Carmen</t>
  </si>
  <si>
    <t>Serrano Pitty</t>
  </si>
  <si>
    <t>4-756-1493</t>
  </si>
  <si>
    <t>Auditor II</t>
  </si>
  <si>
    <t>2021-04-16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</si>
  <si>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</si>
  <si>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</si>
  <si>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</si>
  <si>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</si>
  <si>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</si>
  <si>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</si>
  <si>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</si>
  <si>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</si>
  <si>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</si>
  <si>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</si>
  <si>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</si>
  <si>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</si>
  <si>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</si>
  <si>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</si>
  <si>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</si>
  <si>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</si>
  <si>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</si>
  <si>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</si>
  <si>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Elizabeth Del Carmen</t>
  </si>
  <si>
    <t>Torres Perez</t>
  </si>
  <si>
    <t>8-755-1077</t>
  </si>
  <si>
    <t>Analista de Adiestramiento</t>
  </si>
  <si>
    <t>2021-06-16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</si>
  <si>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</si>
  <si>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</si>
  <si>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</si>
  <si>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</si>
  <si>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</si>
  <si>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</si>
  <si>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</si>
  <si>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</si>
  <si>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</si>
  <si>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</si>
  <si>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</si>
  <si>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</si>
  <si>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</si>
  <si>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</si>
  <si>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</si>
  <si>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</si>
  <si>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</si>
  <si>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</si>
  <si>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</si>
  <si>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</si>
  <si>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</si>
  <si>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</si>
  <si>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</si>
  <si>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</si>
  <si>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</si>
  <si>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</si>
  <si>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</si>
  <si>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</si>
  <si>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</si>
  <si>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</si>
  <si>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</si>
  <si>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</si>
  <si>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</si>
  <si>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</si>
  <si>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</si>
  <si>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</si>
  <si>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Hernandez Gonzalez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</si>
  <si>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</si>
  <si>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</si>
  <si>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</si>
  <si>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</si>
  <si>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</si>
  <si>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</si>
  <si>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</si>
  <si>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</si>
  <si>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</si>
  <si>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</si>
  <si>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</si>
  <si>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</si>
  <si>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</si>
  <si>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</si>
  <si>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</si>
  <si>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</si>
  <si>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</si>
  <si>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</si>
  <si>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</si>
  <si>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</si>
  <si>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</si>
  <si>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</si>
  <si>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</si>
  <si>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</si>
  <si>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</si>
  <si>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</si>
  <si>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</si>
  <si>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</si>
  <si>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</si>
  <si>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</si>
  <si>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</si>
  <si>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</si>
  <si>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</si>
  <si>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</si>
  <si>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</si>
  <si>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</si>
  <si>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</si>
  <si>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</si>
  <si>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</si>
  <si>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</si>
  <si>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</si>
  <si>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</si>
  <si>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</si>
  <si>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</si>
  <si>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</si>
  <si>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</si>
  <si>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</si>
  <si>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</si>
  <si>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</si>
  <si>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</si>
  <si>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</si>
  <si>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</si>
  <si>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</si>
  <si>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</si>
  <si>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</si>
  <si>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</si>
  <si>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</si>
  <si>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</si>
  <si>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</si>
  <si>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</si>
  <si>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</si>
  <si>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</si>
  <si>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</si>
  <si>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</si>
  <si>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</si>
  <si>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</si>
  <si>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</si>
  <si>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</si>
  <si>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</si>
  <si>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</si>
  <si>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</si>
  <si>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</si>
  <si>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</si>
  <si>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</si>
  <si>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</si>
  <si>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</si>
  <si>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</si>
  <si>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</si>
  <si>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</si>
  <si>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</si>
  <si>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</si>
  <si>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</si>
  <si>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</si>
  <si>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</si>
  <si>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</si>
  <si>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</si>
  <si>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</si>
  <si>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</si>
  <si>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Yerena Yasmin</t>
  </si>
  <si>
    <t>Palomino Vergara</t>
  </si>
  <si>
    <t>7-700-200</t>
  </si>
  <si>
    <t>2024-10-10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</si>
  <si>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</si>
  <si>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</si>
  <si>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</si>
  <si>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</si>
  <si>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</si>
  <si>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</si>
  <si>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</si>
  <si>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</si>
  <si>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</si>
  <si>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</si>
  <si>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</si>
  <si>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</si>
  <si>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</si>
  <si>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</si>
  <si>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</si>
  <si>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</si>
  <si>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</si>
  <si>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</si>
  <si>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</si>
  <si>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</si>
  <si>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</si>
  <si>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</si>
  <si>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</si>
  <si>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</si>
  <si>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</si>
  <si>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</si>
  <si>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</si>
  <si>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</si>
  <si>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</si>
  <si>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</si>
  <si>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Roberto De Jesus</t>
  </si>
  <si>
    <t>Fernandez Cubilla</t>
  </si>
  <si>
    <t>4-744-1823</t>
  </si>
  <si>
    <t>2010-09-03</t>
  </si>
  <si>
    <t>Mirna Gisela</t>
  </si>
  <si>
    <t>Pineda Caballero</t>
  </si>
  <si>
    <t>4-132-570</t>
  </si>
  <si>
    <t>1993-09-01</t>
  </si>
  <si>
    <t>Manuel Antonio</t>
  </si>
  <si>
    <t>Rodriguez Vasquez</t>
  </si>
  <si>
    <t>2-101-1441</t>
  </si>
  <si>
    <t>Jefe de Sección de Servicios Administrativos</t>
  </si>
  <si>
    <t>1994-06-10</t>
  </si>
  <si>
    <t>Hilario Manuel</t>
  </si>
  <si>
    <t>Clara Cordoba</t>
  </si>
  <si>
    <t>8-820-1829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</si>
  <si>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</si>
  <si>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</si>
  <si>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</si>
  <si>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</si>
  <si>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</si>
  <si>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</si>
  <si>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</si>
  <si>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</si>
  <si>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Dibujante Cartógrafo I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</si>
  <si>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</si>
  <si>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</si>
  <si>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</si>
  <si>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</si>
  <si>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</si>
  <si>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</si>
  <si>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</si>
  <si>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</si>
  <si>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</si>
  <si>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</si>
  <si>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</si>
  <si>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</si>
  <si>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</si>
  <si>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</si>
  <si>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</si>
  <si>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</si>
  <si>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</si>
  <si>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</si>
  <si>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</si>
  <si>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</si>
  <si>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</si>
  <si>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</si>
  <si>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</si>
  <si>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</si>
  <si>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</si>
  <si>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</si>
  <si>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</si>
  <si>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</si>
  <si>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</si>
  <si>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</si>
  <si>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</si>
  <si>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</si>
  <si>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Athina Alexa</t>
  </si>
  <si>
    <t>Vivero Mojica</t>
  </si>
  <si>
    <t>8-1006-465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</si>
  <si>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</si>
  <si>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</si>
  <si>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</si>
  <si>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</si>
  <si>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</si>
  <si>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</si>
  <si>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</si>
  <si>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</si>
  <si>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</si>
  <si>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</si>
  <si>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</si>
  <si>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2007-06-11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</si>
  <si>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</si>
  <si>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</si>
  <si>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</si>
  <si>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</si>
  <si>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</si>
  <si>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</si>
  <si>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</si>
  <si>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</si>
  <si>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</si>
  <si>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</si>
  <si>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</si>
  <si>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</si>
  <si>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</si>
  <si>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</si>
  <si>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</si>
  <si>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</si>
  <si>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</si>
  <si>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</si>
  <si>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</si>
  <si>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</si>
  <si>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</si>
  <si>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</si>
  <si>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</si>
  <si>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</si>
  <si>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</si>
  <si>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</si>
  <si>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</si>
  <si>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</si>
  <si>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</si>
  <si>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</si>
  <si>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</si>
  <si>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</si>
  <si>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</si>
  <si>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</si>
  <si>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</si>
  <si>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</si>
  <si>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</si>
  <si>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</si>
  <si>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</si>
  <si>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</si>
  <si>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</si>
  <si>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</si>
  <si>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</si>
  <si>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</si>
  <si>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</si>
  <si>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</si>
  <si>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</si>
  <si>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</si>
  <si>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</si>
  <si>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</si>
  <si>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</si>
  <si>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</si>
  <si>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</si>
  <si>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</si>
  <si>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</si>
  <si>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</si>
  <si>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</si>
  <si>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</si>
  <si>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</si>
  <si>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</si>
  <si>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</si>
  <si>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</si>
  <si>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</si>
  <si>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</si>
  <si>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</si>
  <si>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</si>
  <si>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</si>
  <si>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</si>
  <si>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</si>
  <si>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</si>
  <si>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</si>
  <si>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</si>
  <si>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</si>
  <si>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</si>
  <si>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</si>
  <si>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</si>
  <si>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</si>
  <si>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</si>
  <si>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</si>
  <si>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</si>
  <si>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</si>
  <si>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</si>
  <si>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</si>
  <si>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</si>
  <si>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</si>
  <si>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</si>
  <si>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</si>
  <si>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</si>
  <si>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</si>
  <si>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</si>
  <si>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</si>
  <si>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</si>
  <si>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</si>
  <si>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</si>
  <si>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</si>
  <si>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</si>
  <si>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</si>
  <si>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</si>
  <si>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</si>
  <si>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</si>
  <si>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</si>
  <si>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</si>
  <si>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</si>
  <si>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</si>
  <si>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</si>
  <si>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</si>
  <si>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</si>
  <si>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</si>
  <si>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</si>
  <si>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</si>
  <si>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</si>
  <si>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</si>
  <si>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</si>
  <si>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</si>
  <si>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</si>
  <si>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</si>
  <si>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</si>
  <si>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</si>
  <si>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</si>
  <si>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</si>
  <si>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</si>
  <si>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</si>
  <si>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</si>
  <si>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</si>
  <si>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</si>
  <si>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</si>
  <si>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</si>
  <si>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</si>
  <si>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</si>
  <si>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</si>
  <si>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</si>
  <si>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</si>
  <si>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</si>
  <si>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</si>
  <si>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</si>
  <si>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</si>
  <si>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</si>
  <si>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</si>
  <si>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</si>
  <si>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</si>
  <si>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</si>
  <si>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</si>
  <si>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</si>
  <si>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</si>
  <si>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</si>
  <si>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</si>
  <si>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</si>
  <si>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</si>
  <si>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</si>
  <si>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</si>
  <si>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</si>
  <si>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</si>
  <si>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</si>
  <si>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</si>
  <si>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</si>
  <si>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</si>
  <si>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</si>
  <si>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</si>
  <si>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</si>
  <si>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</si>
  <si>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</si>
  <si>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</si>
  <si>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Kayna Lizbeth</t>
  </si>
  <si>
    <t>Asprilla Pinder</t>
  </si>
  <si>
    <t>8-907-1786</t>
  </si>
  <si>
    <t>2023-06-23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</si>
  <si>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</si>
  <si>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</si>
  <si>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</si>
  <si>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</si>
  <si>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</si>
  <si>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</si>
  <si>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</si>
  <si>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</si>
  <si>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</si>
  <si>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</si>
  <si>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</si>
  <si>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</si>
  <si>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</si>
  <si>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</si>
  <si>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</si>
  <si>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</si>
  <si>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</si>
  <si>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</si>
  <si>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</si>
  <si>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</si>
  <si>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</si>
  <si>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</si>
  <si>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</si>
  <si>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</si>
  <si>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</si>
  <si>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</si>
  <si>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</si>
  <si>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</si>
  <si>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</si>
  <si>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</si>
  <si>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</si>
  <si>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</si>
  <si>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</si>
  <si>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</si>
  <si>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</si>
  <si>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</si>
  <si>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</si>
  <si>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</si>
  <si>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</si>
  <si>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</si>
  <si>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</si>
  <si>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</si>
  <si>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</si>
  <si>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</si>
  <si>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</si>
  <si>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</si>
  <si>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</si>
  <si>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</si>
  <si>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</si>
  <si>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</si>
  <si>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</si>
  <si>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</si>
  <si>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</si>
  <si>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</si>
  <si>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</si>
  <si>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</si>
  <si>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</si>
  <si>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</si>
  <si>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</si>
  <si>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</si>
  <si>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</si>
  <si>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</si>
  <si>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</si>
  <si>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</si>
  <si>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</si>
  <si>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</si>
  <si>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</si>
  <si>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</si>
  <si>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</si>
  <si>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</si>
  <si>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</si>
  <si>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</si>
  <si>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</si>
  <si>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</si>
  <si>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</si>
  <si>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</si>
  <si>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</si>
  <si>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</si>
  <si>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</si>
  <si>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</si>
  <si>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</si>
  <si>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</si>
  <si>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</si>
  <si>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</si>
  <si>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</si>
  <si>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</si>
  <si>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</si>
  <si>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</si>
  <si>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</si>
  <si>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</si>
  <si>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</si>
  <si>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</si>
  <si>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</si>
  <si>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</si>
  <si>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</si>
  <si>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</si>
  <si>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</si>
  <si>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</si>
  <si>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</si>
  <si>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</si>
  <si>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</si>
  <si>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</si>
  <si>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</si>
  <si>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</si>
  <si>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</si>
  <si>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</si>
  <si>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</si>
  <si>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</si>
  <si>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</si>
  <si>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</si>
  <si>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</si>
  <si>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</si>
  <si>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</si>
  <si>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</si>
  <si>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</si>
  <si>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</si>
  <si>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</si>
  <si>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</si>
  <si>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</si>
  <si>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</si>
  <si>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</si>
  <si>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</si>
  <si>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</si>
  <si>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</si>
  <si>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</si>
  <si>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</si>
  <si>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</si>
  <si>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</si>
  <si>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</si>
  <si>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</si>
  <si>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</si>
  <si>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</si>
  <si>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Mara Alexandra</t>
  </si>
  <si>
    <t>Melillo Torres</t>
  </si>
  <si>
    <t>4-747-843</t>
  </si>
  <si>
    <t>2023-07-03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</si>
  <si>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</si>
  <si>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</si>
  <si>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</si>
  <si>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</si>
  <si>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</si>
  <si>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</si>
  <si>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</si>
  <si>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</si>
  <si>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</si>
  <si>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</si>
  <si>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Nicolle Ivette</t>
  </si>
  <si>
    <t>8-882-410</t>
  </si>
  <si>
    <t>2024-01-02</t>
  </si>
  <si>
    <t>Karielys Aileen</t>
  </si>
  <si>
    <t>Caballero Aguirre</t>
  </si>
  <si>
    <t>8-1019-2345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</si>
  <si>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</si>
  <si>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</si>
  <si>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</si>
  <si>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</si>
  <si>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</si>
  <si>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</si>
  <si>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</si>
  <si>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</si>
  <si>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</si>
  <si>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</si>
  <si>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</si>
  <si>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</si>
  <si>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</si>
  <si>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</si>
  <si>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</si>
  <si>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</si>
  <si>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</si>
  <si>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</si>
  <si>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</si>
  <si>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</si>
  <si>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</si>
  <si>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</si>
  <si>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</si>
  <si>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</si>
  <si>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</si>
  <si>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</si>
  <si>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</si>
  <si>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</si>
  <si>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</si>
  <si>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</si>
  <si>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</si>
  <si>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</si>
  <si>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</si>
  <si>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</si>
  <si>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</si>
  <si>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</si>
  <si>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</si>
  <si>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</si>
  <si>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</si>
  <si>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</si>
  <si>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</si>
  <si>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</si>
  <si>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</si>
  <si>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</si>
  <si>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</si>
  <si>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</si>
  <si>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</si>
  <si>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</si>
  <si>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</si>
  <si>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</si>
  <si>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</si>
  <si>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</si>
  <si>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</si>
  <si>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</si>
  <si>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</si>
  <si>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</si>
  <si>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</si>
  <si>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</si>
  <si>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</si>
  <si>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</si>
  <si>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</si>
  <si>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</si>
  <si>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</si>
  <si>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</si>
  <si>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</si>
  <si>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</si>
  <si>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</si>
  <si>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</si>
  <si>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</si>
  <si>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</si>
  <si>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</si>
  <si>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</si>
  <si>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</si>
  <si>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</si>
  <si>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</si>
  <si>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</si>
  <si>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</si>
  <si>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</si>
  <si>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</si>
  <si>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</si>
  <si>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</si>
  <si>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</si>
  <si>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</si>
  <si>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</si>
  <si>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</si>
  <si>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</si>
  <si>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</si>
  <si>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</si>
  <si>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</si>
  <si>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</si>
  <si>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</si>
  <si>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</si>
  <si>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</si>
  <si>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</si>
  <si>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</si>
  <si>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</si>
  <si>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</si>
  <si>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</si>
  <si>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</si>
  <si>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</si>
  <si>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</si>
  <si>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</si>
  <si>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</si>
  <si>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</si>
  <si>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</si>
  <si>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</si>
  <si>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</si>
  <si>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</si>
  <si>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</si>
  <si>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</si>
  <si>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</si>
  <si>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</si>
  <si>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</si>
  <si>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</si>
  <si>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</si>
  <si>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</si>
  <si>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</si>
  <si>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</si>
  <si>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</si>
  <si>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</si>
  <si>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</si>
  <si>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</si>
  <si>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</si>
  <si>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</si>
  <si>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</si>
  <si>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</si>
  <si>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</si>
  <si>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</si>
  <si>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</si>
  <si>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</si>
  <si>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</si>
  <si>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Yaneth Bernardina</t>
  </si>
  <si>
    <t>Vado  de Chang</t>
  </si>
  <si>
    <t>7-93-905</t>
  </si>
  <si>
    <t>Jackeline Ibeth</t>
  </si>
  <si>
    <t>Gallardo Vargas  de Simons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</si>
  <si>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</si>
  <si>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</si>
  <si>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</si>
  <si>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</si>
  <si>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</si>
  <si>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</si>
  <si>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</si>
  <si>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</si>
  <si>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</si>
  <si>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</si>
  <si>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</si>
  <si>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</si>
  <si>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</si>
  <si>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</si>
  <si>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</si>
  <si>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</si>
  <si>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</si>
  <si>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</si>
  <si>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</si>
  <si>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</si>
  <si>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</si>
  <si>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</si>
  <si>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</si>
  <si>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</si>
  <si>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</si>
  <si>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</si>
  <si>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</si>
  <si>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</si>
  <si>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</si>
  <si>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</si>
  <si>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</si>
  <si>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</si>
  <si>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</si>
  <si>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</si>
  <si>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</si>
  <si>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</si>
  <si>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</si>
  <si>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</si>
  <si>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</si>
  <si>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</si>
  <si>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</si>
  <si>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</si>
  <si>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</si>
  <si>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</si>
  <si>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</si>
  <si>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</si>
  <si>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</si>
  <si>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</si>
  <si>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</si>
  <si>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</si>
  <si>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</si>
  <si>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</si>
  <si>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Stanziola Iturralde  de Alexander</t>
  </si>
  <si>
    <t>8-774-2039</t>
  </si>
  <si>
    <t>2015-03-24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</si>
  <si>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</si>
  <si>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</si>
  <si>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</si>
  <si>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</si>
  <si>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</si>
  <si>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</si>
  <si>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</si>
  <si>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</si>
  <si>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</si>
  <si>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</si>
  <si>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</si>
  <si>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</si>
  <si>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</si>
  <si>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</si>
  <si>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</si>
  <si>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</si>
  <si>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</si>
  <si>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</si>
  <si>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</si>
  <si>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</si>
  <si>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</si>
  <si>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</si>
  <si>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</si>
  <si>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</si>
  <si>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</si>
  <si>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</si>
  <si>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</si>
  <si>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</si>
  <si>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</si>
  <si>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</si>
  <si>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</si>
  <si>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</si>
  <si>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</si>
  <si>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</si>
  <si>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</si>
  <si>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</si>
  <si>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</si>
  <si>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</si>
  <si>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</si>
  <si>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</si>
  <si>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</si>
  <si>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</si>
  <si>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</si>
  <si>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</si>
  <si>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</si>
  <si>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</si>
  <si>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</si>
  <si>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</si>
  <si>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</si>
  <si>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</si>
  <si>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</si>
  <si>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</si>
  <si>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</si>
  <si>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</si>
  <si>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</si>
  <si>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</si>
  <si>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</si>
  <si>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</si>
  <si>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</si>
  <si>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</si>
  <si>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</si>
  <si>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</si>
  <si>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</si>
  <si>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</si>
  <si>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</si>
  <si>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</si>
  <si>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</si>
  <si>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</si>
  <si>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</si>
  <si>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</si>
  <si>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</si>
  <si>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</si>
  <si>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</si>
  <si>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</si>
  <si>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</si>
  <si>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</si>
  <si>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</si>
  <si>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</si>
  <si>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</si>
  <si>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</si>
  <si>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</si>
  <si>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</si>
  <si>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</si>
  <si>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</si>
  <si>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</si>
  <si>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</si>
  <si>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</si>
  <si>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</si>
  <si>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</si>
  <si>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</si>
  <si>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</si>
  <si>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</si>
  <si>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</si>
  <si>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</si>
  <si>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</si>
  <si>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</si>
  <si>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</si>
  <si>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</si>
  <si>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</si>
  <si>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</si>
  <si>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</si>
  <si>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</si>
  <si>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</si>
  <si>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</si>
  <si>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</si>
  <si>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</si>
  <si>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</si>
  <si>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</si>
  <si>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</si>
  <si>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</si>
  <si>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</si>
  <si>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</si>
  <si>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</si>
  <si>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</si>
  <si>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</si>
  <si>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</si>
  <si>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</si>
  <si>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</si>
  <si>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</si>
  <si>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</si>
  <si>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</si>
  <si>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</si>
  <si>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</si>
  <si>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</si>
  <si>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</si>
  <si>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</si>
  <si>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</si>
  <si>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</si>
  <si>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</si>
  <si>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</si>
  <si>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</si>
  <si>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</si>
  <si>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</si>
  <si>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</si>
  <si>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2016-08-01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</si>
  <si>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</si>
  <si>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</si>
  <si>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</si>
  <si>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</si>
  <si>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</si>
  <si>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</si>
  <si>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</si>
  <si>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</si>
  <si>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</si>
  <si>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</si>
  <si>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</si>
  <si>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</si>
  <si>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</si>
  <si>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</si>
  <si>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</si>
  <si>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</si>
  <si>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</si>
  <si>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</si>
  <si>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</si>
  <si>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</si>
  <si>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</si>
  <si>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</si>
  <si>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</si>
  <si>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</si>
  <si>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</si>
  <si>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</si>
  <si>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</si>
  <si>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</si>
  <si>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</si>
  <si>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</si>
  <si>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</si>
  <si>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</si>
  <si>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</si>
  <si>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</si>
  <si>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</si>
  <si>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</si>
  <si>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</si>
  <si>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</si>
  <si>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</si>
  <si>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</si>
  <si>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</si>
  <si>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</si>
  <si>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</si>
  <si>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</si>
  <si>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</si>
  <si>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</si>
  <si>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</si>
  <si>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</si>
  <si>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</si>
  <si>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</si>
  <si>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</si>
  <si>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</si>
  <si>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</si>
  <si>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</si>
  <si>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</si>
  <si>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</si>
  <si>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</si>
  <si>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</si>
  <si>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</si>
  <si>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</si>
  <si>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</si>
  <si>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</si>
  <si>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</si>
  <si>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</si>
  <si>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</si>
  <si>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</si>
  <si>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</si>
  <si>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</si>
  <si>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</si>
  <si>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</si>
  <si>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</si>
  <si>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Randolph Ariel</t>
  </si>
  <si>
    <t>Rodriguez Ponce</t>
  </si>
  <si>
    <t>4-716-1690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</si>
  <si>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</si>
  <si>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</si>
  <si>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</si>
  <si>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</si>
  <si>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</si>
  <si>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</si>
  <si>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</si>
  <si>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</si>
  <si>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</si>
  <si>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</si>
  <si>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</si>
  <si>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</si>
  <si>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</si>
  <si>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</si>
  <si>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</si>
  <si>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</si>
  <si>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</si>
  <si>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</si>
  <si>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</si>
  <si>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</si>
  <si>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</si>
  <si>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</si>
  <si>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</si>
  <si>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</si>
  <si>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</si>
  <si>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</si>
  <si>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</si>
  <si>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</si>
  <si>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</si>
  <si>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</si>
  <si>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</si>
  <si>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</si>
  <si>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</si>
  <si>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</si>
  <si>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</si>
  <si>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</si>
  <si>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</si>
  <si>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</si>
  <si>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</si>
  <si>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</si>
  <si>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</si>
  <si>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</si>
  <si>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</si>
  <si>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</si>
  <si>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</si>
  <si>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</si>
  <si>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</si>
  <si>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</si>
  <si>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</si>
  <si>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</si>
  <si>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</si>
  <si>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</si>
  <si>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</si>
  <si>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</si>
  <si>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</si>
  <si>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</si>
  <si>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</si>
  <si>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</si>
  <si>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</si>
  <si>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</si>
  <si>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</si>
  <si>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</si>
  <si>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</si>
  <si>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</si>
  <si>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</si>
  <si>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</si>
  <si>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</si>
  <si>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</si>
  <si>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</si>
  <si>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</si>
  <si>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</si>
  <si>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</si>
  <si>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</si>
  <si>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</si>
  <si>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</si>
  <si>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Alexis Javier</t>
  </si>
  <si>
    <t>Urriola Nuñez</t>
  </si>
  <si>
    <t>8-839-758</t>
  </si>
  <si>
    <t>2023-05-02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</si>
  <si>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</si>
  <si>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</si>
  <si>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</si>
  <si>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</si>
  <si>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</si>
  <si>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</si>
  <si>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</si>
  <si>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</si>
  <si>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</si>
  <si>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</si>
  <si>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</si>
  <si>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</si>
  <si>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</si>
  <si>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</si>
  <si>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</si>
  <si>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</si>
  <si>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</si>
  <si>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</si>
  <si>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</si>
  <si>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</si>
  <si>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</si>
  <si>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</si>
  <si>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</si>
  <si>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</si>
  <si>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</si>
  <si>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</si>
  <si>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</si>
  <si>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</si>
  <si>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</si>
  <si>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</si>
  <si>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</si>
  <si>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</si>
  <si>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</si>
  <si>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</si>
  <si>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</si>
  <si>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</si>
  <si>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</si>
  <si>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</si>
  <si>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</si>
  <si>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</si>
  <si>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</si>
  <si>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</si>
  <si>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</si>
  <si>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</si>
  <si>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</si>
  <si>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</si>
  <si>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</si>
  <si>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</si>
  <si>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</si>
  <si>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</si>
  <si>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</si>
  <si>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</si>
  <si>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</si>
  <si>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</si>
  <si>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</si>
  <si>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</si>
  <si>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</si>
  <si>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</si>
  <si>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</si>
  <si>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</si>
  <si>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</si>
  <si>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</si>
  <si>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</si>
  <si>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</si>
  <si>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</si>
  <si>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</si>
  <si>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</si>
  <si>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</si>
  <si>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</si>
  <si>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</si>
  <si>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</si>
  <si>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</si>
  <si>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</si>
  <si>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</si>
  <si>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</si>
  <si>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</si>
  <si>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</si>
  <si>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</si>
  <si>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</si>
  <si>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</si>
  <si>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</si>
  <si>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</si>
  <si>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2013-05-23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</si>
  <si>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</si>
  <si>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</si>
  <si>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</si>
  <si>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</si>
  <si>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</si>
  <si>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</si>
  <si>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</si>
  <si>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</si>
  <si>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</si>
  <si>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</si>
  <si>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</si>
  <si>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</si>
  <si>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</si>
  <si>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</si>
  <si>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</si>
  <si>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</si>
  <si>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</si>
  <si>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</si>
  <si>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</si>
  <si>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</si>
  <si>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</si>
  <si>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</si>
  <si>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</si>
  <si>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</si>
  <si>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</si>
  <si>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</si>
  <si>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</si>
  <si>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</si>
  <si>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</si>
  <si>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</si>
  <si>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</si>
  <si>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</si>
  <si>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</si>
  <si>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</si>
  <si>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</si>
  <si>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</si>
  <si>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</si>
  <si>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</si>
  <si>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</si>
  <si>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</si>
  <si>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</si>
  <si>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</si>
  <si>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</si>
  <si>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</si>
  <si>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</si>
  <si>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</si>
  <si>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</si>
  <si>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</si>
  <si>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</si>
  <si>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</si>
  <si>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</si>
  <si>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</si>
  <si>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</si>
  <si>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</si>
  <si>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</si>
  <si>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</si>
  <si>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</si>
  <si>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</si>
  <si>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</si>
  <si>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</si>
  <si>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</si>
  <si>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</si>
  <si>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</si>
  <si>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</si>
  <si>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2008-07-02</t>
  </si>
  <si>
    <t>Yaribeth Elisa</t>
  </si>
  <si>
    <t>Juarez</t>
  </si>
  <si>
    <t>8-750-104</t>
  </si>
  <si>
    <t>2010-10-01</t>
  </si>
  <si>
    <t>Juan Carlos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</si>
  <si>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</si>
  <si>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</si>
  <si>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</si>
  <si>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</si>
  <si>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</si>
  <si>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</si>
  <si>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</si>
  <si>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</si>
  <si>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</si>
  <si>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</si>
  <si>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</si>
  <si>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</si>
  <si>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</si>
  <si>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</si>
  <si>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</si>
  <si>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</si>
  <si>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</si>
  <si>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</si>
  <si>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</si>
  <si>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</si>
  <si>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</si>
  <si>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</si>
  <si>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</si>
  <si>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</si>
  <si>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</si>
  <si>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</si>
  <si>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</si>
  <si>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</si>
  <si>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</si>
  <si>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</si>
  <si>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</si>
  <si>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</si>
  <si>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</si>
  <si>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</si>
  <si>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</si>
  <si>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</si>
  <si>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</si>
  <si>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</si>
  <si>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</si>
  <si>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</si>
  <si>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</si>
  <si>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</si>
  <si>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</si>
  <si>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</si>
  <si>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</si>
  <si>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</si>
  <si>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1999-02-18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</si>
  <si>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</si>
  <si>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</si>
  <si>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</si>
  <si>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</si>
  <si>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</si>
  <si>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</si>
  <si>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</si>
  <si>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</si>
  <si>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</si>
  <si>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</si>
  <si>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</si>
  <si>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</si>
  <si>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</si>
  <si>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</si>
  <si>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</si>
  <si>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</si>
  <si>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</si>
  <si>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</si>
  <si>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</si>
  <si>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</si>
  <si>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</si>
  <si>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</si>
  <si>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</si>
  <si>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</si>
  <si>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</si>
  <si>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</si>
  <si>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</si>
  <si>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</si>
  <si>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</si>
  <si>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</si>
  <si>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</si>
  <si>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</si>
  <si>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</si>
  <si>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</si>
  <si>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</si>
  <si>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</si>
  <si>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</si>
  <si>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</si>
  <si>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</si>
  <si>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</si>
  <si>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</si>
  <si>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</si>
  <si>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</si>
  <si>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</si>
  <si>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</si>
  <si>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</si>
  <si>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</si>
  <si>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</si>
  <si>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</si>
  <si>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</si>
  <si>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</si>
  <si>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</si>
  <si>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</si>
  <si>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</si>
  <si>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</si>
  <si>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</si>
  <si>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</si>
  <si>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</si>
  <si>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</si>
  <si>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</si>
  <si>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</si>
  <si>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</si>
  <si>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</si>
  <si>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</si>
  <si>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</si>
  <si>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</si>
  <si>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</si>
  <si>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</si>
  <si>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</si>
  <si>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</si>
  <si>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</si>
  <si>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</si>
  <si>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</si>
  <si>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</si>
  <si>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</si>
  <si>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</si>
  <si>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</si>
  <si>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</si>
  <si>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</si>
  <si>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</si>
  <si>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</si>
  <si>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</si>
  <si>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</si>
  <si>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</si>
  <si>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</si>
  <si>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</si>
  <si>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</si>
  <si>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</si>
  <si>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</si>
  <si>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</si>
  <si>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</si>
  <si>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</si>
  <si>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</si>
  <si>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</si>
  <si>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</si>
  <si>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</si>
  <si>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</si>
  <si>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</si>
  <si>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</si>
  <si>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</si>
  <si>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</si>
  <si>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</si>
  <si>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</si>
  <si>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</si>
  <si>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</si>
  <si>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</si>
  <si>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</si>
  <si>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</si>
  <si>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</si>
  <si>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</si>
  <si>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</si>
  <si>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</si>
  <si>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</si>
  <si>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</si>
  <si>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</si>
  <si>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</si>
  <si>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</si>
  <si>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</si>
  <si>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</si>
  <si>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</si>
  <si>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</si>
  <si>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</si>
  <si>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</si>
  <si>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</si>
  <si>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</si>
  <si>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</si>
  <si>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</si>
  <si>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</si>
  <si>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</si>
  <si>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</si>
  <si>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</si>
  <si>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</si>
  <si>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</si>
  <si>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</si>
  <si>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</si>
  <si>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</si>
  <si>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</si>
  <si>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</si>
  <si>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</si>
  <si>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</si>
  <si>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</si>
  <si>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</si>
  <si>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</si>
  <si>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</si>
  <si>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</si>
  <si>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</si>
  <si>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</si>
  <si>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</si>
  <si>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</si>
  <si>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1985-11-01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</si>
  <si>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</si>
  <si>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</si>
  <si>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</si>
  <si>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</si>
  <si>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</si>
  <si>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</si>
  <si>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</si>
  <si>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</si>
  <si>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</si>
  <si>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</si>
  <si>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</si>
  <si>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</si>
  <si>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</si>
  <si>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</si>
  <si>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</si>
  <si>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</si>
  <si>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</si>
  <si>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</si>
  <si>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</si>
  <si>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</si>
  <si>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</si>
  <si>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</si>
  <si>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</si>
  <si>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</si>
  <si>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</si>
  <si>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</si>
  <si>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</si>
  <si>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</si>
  <si>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</si>
  <si>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</si>
  <si>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</si>
  <si>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</si>
  <si>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</si>
  <si>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</si>
  <si>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</si>
  <si>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</si>
  <si>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</si>
  <si>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</si>
  <si>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</si>
  <si>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</si>
  <si>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</si>
  <si>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</si>
  <si>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</si>
  <si>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</si>
  <si>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</si>
  <si>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</si>
  <si>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</si>
  <si>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</si>
  <si>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</si>
  <si>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</si>
  <si>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</si>
  <si>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</si>
  <si>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</si>
  <si>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</si>
  <si>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</si>
  <si>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</si>
  <si>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</si>
  <si>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</si>
  <si>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</si>
  <si>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</si>
  <si>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</si>
  <si>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</si>
  <si>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</si>
  <si>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</si>
  <si>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</si>
  <si>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</si>
  <si>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</si>
  <si>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</si>
  <si>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</si>
  <si>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</si>
  <si>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</si>
  <si>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</si>
  <si>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</si>
  <si>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</si>
  <si>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</si>
  <si>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</si>
  <si>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</si>
  <si>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</si>
  <si>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</si>
  <si>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</si>
  <si>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</si>
  <si>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</si>
  <si>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</si>
  <si>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</si>
  <si>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</si>
  <si>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</si>
  <si>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</si>
  <si>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</si>
  <si>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</si>
  <si>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</si>
  <si>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</si>
  <si>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</si>
  <si>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</si>
  <si>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</si>
  <si>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</si>
  <si>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</si>
  <si>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</si>
  <si>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</si>
  <si>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</si>
  <si>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</si>
  <si>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</si>
  <si>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</si>
  <si>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</si>
  <si>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</si>
  <si>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</si>
  <si>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</si>
  <si>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</si>
  <si>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</si>
  <si>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</si>
  <si>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</si>
  <si>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</si>
  <si>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</si>
  <si>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</si>
  <si>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</si>
  <si>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</si>
  <si>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</si>
  <si>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</si>
  <si>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</si>
  <si>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</si>
  <si>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</si>
  <si>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</si>
  <si>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</si>
  <si>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</si>
  <si>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</si>
  <si>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</si>
  <si>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</si>
  <si>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</si>
  <si>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</si>
  <si>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</si>
  <si>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</si>
  <si>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</si>
  <si>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</si>
  <si>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</si>
  <si>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</si>
  <si>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</si>
  <si>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</si>
  <si>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</si>
  <si>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</si>
  <si>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</si>
  <si>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</si>
  <si>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</si>
  <si>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</si>
  <si>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</si>
  <si>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</si>
  <si>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</si>
  <si>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</si>
  <si>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</si>
  <si>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</si>
  <si>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</si>
  <si>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</si>
  <si>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</si>
  <si>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</si>
  <si>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</si>
  <si>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</si>
  <si>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</si>
  <si>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</si>
  <si>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</si>
  <si>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</si>
  <si>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</si>
  <si>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</si>
  <si>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</si>
  <si>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</si>
  <si>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</si>
  <si>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</si>
  <si>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</si>
  <si>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</si>
  <si>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</si>
  <si>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</si>
  <si>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</si>
  <si>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</si>
  <si>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</si>
  <si>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</si>
  <si>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</si>
  <si>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</si>
  <si>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</si>
  <si>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</si>
  <si>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</si>
  <si>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</si>
  <si>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</si>
  <si>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</si>
  <si>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</si>
  <si>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</si>
  <si>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</si>
  <si>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</si>
  <si>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Enfermería I-III</t>
  </si>
  <si>
    <t>2015-05-27</t>
  </si>
  <si>
    <t>Isamar Rosmery</t>
  </si>
  <si>
    <t>Vasquez Bethancourt</t>
  </si>
  <si>
    <t>2-726-1958</t>
  </si>
  <si>
    <t>2017-08-23</t>
  </si>
  <si>
    <t>Celia Enilda</t>
  </si>
  <si>
    <t>Torres Gonzalez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</si>
  <si>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</si>
  <si>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</si>
  <si>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</si>
  <si>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</si>
  <si>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</si>
  <si>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</si>
  <si>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</si>
  <si>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</si>
  <si>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Leny Eimily</t>
  </si>
  <si>
    <t>8-979-395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</si>
  <si>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</si>
  <si>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</si>
  <si>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</si>
  <si>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</si>
  <si>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</si>
  <si>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</si>
  <si>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</si>
  <si>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</si>
  <si>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</si>
  <si>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</si>
  <si>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</si>
  <si>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</si>
  <si>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</si>
  <si>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</si>
  <si>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</si>
  <si>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</si>
  <si>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</si>
  <si>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</si>
  <si>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2022-07-01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</si>
  <si>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</si>
  <si>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</si>
  <si>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</si>
  <si>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</si>
  <si>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</si>
  <si>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</si>
  <si>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</si>
  <si>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</si>
  <si>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</si>
  <si>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</si>
  <si>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</si>
  <si>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</si>
  <si>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</si>
  <si>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</si>
  <si>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</si>
  <si>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</si>
  <si>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</si>
  <si>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</si>
  <si>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</si>
  <si>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</si>
  <si>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</si>
  <si>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</si>
  <si>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</si>
  <si>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</si>
  <si>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</si>
  <si>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</si>
  <si>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</si>
  <si>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</si>
  <si>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</si>
  <si>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</si>
  <si>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</si>
  <si>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</si>
  <si>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</si>
  <si>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</si>
  <si>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</si>
  <si>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</si>
  <si>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</si>
  <si>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</si>
  <si>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</si>
  <si>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</si>
  <si>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</si>
  <si>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</si>
  <si>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</si>
  <si>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</si>
  <si>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</si>
  <si>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</si>
  <si>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</si>
  <si>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</si>
  <si>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</si>
  <si>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</si>
  <si>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</si>
  <si>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</si>
  <si>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</si>
  <si>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</si>
  <si>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</si>
  <si>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</si>
  <si>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</si>
  <si>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</si>
  <si>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</si>
  <si>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</si>
  <si>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</si>
  <si>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</si>
  <si>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</si>
  <si>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</si>
  <si>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</si>
  <si>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</si>
  <si>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</si>
  <si>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</si>
  <si>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</si>
  <si>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</si>
  <si>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</si>
  <si>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</si>
  <si>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</si>
  <si>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</si>
  <si>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</si>
  <si>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</si>
  <si>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</si>
  <si>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</si>
  <si>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</si>
  <si>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</si>
  <si>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</si>
  <si>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</si>
  <si>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</si>
  <si>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</si>
  <si>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</si>
  <si>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</si>
  <si>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</si>
  <si>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</si>
  <si>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</si>
  <si>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</si>
  <si>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</si>
  <si>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</si>
  <si>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</si>
  <si>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</si>
  <si>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</si>
  <si>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Cristina Isabel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</si>
  <si>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</si>
  <si>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</si>
  <si>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</si>
  <si>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</si>
  <si>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</si>
  <si>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</si>
  <si>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</si>
  <si>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</si>
  <si>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</si>
  <si>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</si>
  <si>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</si>
  <si>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</si>
  <si>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</si>
  <si>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</si>
  <si>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</si>
  <si>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</si>
  <si>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</si>
  <si>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</si>
  <si>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</si>
  <si>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</si>
  <si>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</si>
  <si>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</si>
  <si>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</si>
  <si>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</si>
  <si>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</si>
  <si>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</si>
  <si>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</si>
  <si>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</si>
  <si>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</si>
  <si>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</si>
  <si>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</si>
  <si>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</si>
  <si>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</si>
  <si>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</si>
  <si>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</si>
  <si>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</si>
  <si>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</si>
  <si>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</si>
  <si>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</si>
  <si>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</si>
  <si>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</si>
  <si>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</si>
  <si>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</si>
  <si>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</si>
  <si>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</si>
  <si>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</si>
  <si>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</si>
  <si>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</si>
  <si>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</si>
  <si>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</si>
  <si>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</si>
  <si>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</si>
  <si>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</si>
  <si>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</si>
  <si>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</si>
  <si>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</si>
  <si>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</si>
  <si>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</si>
  <si>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</si>
  <si>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</si>
  <si>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</si>
  <si>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</si>
  <si>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</si>
  <si>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</si>
  <si>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</si>
  <si>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</si>
  <si>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</si>
  <si>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</si>
  <si>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</si>
  <si>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</si>
  <si>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</si>
  <si>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  de Chang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</si>
  <si>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</si>
  <si>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</si>
  <si>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</si>
  <si>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</si>
  <si>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</si>
  <si>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</si>
  <si>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</si>
  <si>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</si>
  <si>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</si>
  <si>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</si>
  <si>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</si>
  <si>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</si>
  <si>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</si>
  <si>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</si>
  <si>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</si>
  <si>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</si>
  <si>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</si>
  <si>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</si>
  <si>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</si>
  <si>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</si>
  <si>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</si>
  <si>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</si>
  <si>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</si>
  <si>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</si>
  <si>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</si>
  <si>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</si>
  <si>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</si>
  <si>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</si>
  <si>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</si>
  <si>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</si>
  <si>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</si>
  <si>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</si>
  <si>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</si>
  <si>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</si>
  <si>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</si>
  <si>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</si>
  <si>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</si>
  <si>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</si>
  <si>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</si>
  <si>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</si>
  <si>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</si>
  <si>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</si>
  <si>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</si>
  <si>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</si>
  <si>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</si>
  <si>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</si>
  <si>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</si>
  <si>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</si>
  <si>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</si>
  <si>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</si>
  <si>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</si>
  <si>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</si>
  <si>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</si>
  <si>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</si>
  <si>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</si>
  <si>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</si>
  <si>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</si>
  <si>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</si>
  <si>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</si>
  <si>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</si>
  <si>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</si>
  <si>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</si>
  <si>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</si>
  <si>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</si>
  <si>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</si>
  <si>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</si>
  <si>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</si>
  <si>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</si>
  <si>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</si>
  <si>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1990-12-01</t>
  </si>
  <si>
    <t>Monica Sajela</t>
  </si>
  <si>
    <t>Labrador Castro  de Montenegro</t>
  </si>
  <si>
    <t>8-836-55</t>
  </si>
  <si>
    <t>2022-10-28</t>
  </si>
  <si>
    <t>Jose Carlos</t>
  </si>
  <si>
    <t>Uribe Caballero</t>
  </si>
  <si>
    <t>4-774-152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</si>
  <si>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</si>
  <si>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</si>
  <si>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</si>
  <si>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</si>
  <si>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</si>
  <si>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</si>
  <si>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</si>
  <si>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</si>
  <si>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</si>
  <si>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</si>
  <si>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</si>
  <si>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</si>
  <si>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</si>
  <si>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</si>
  <si>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</si>
  <si>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</si>
  <si>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</si>
  <si>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</si>
  <si>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</si>
  <si>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</si>
  <si>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</si>
  <si>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</si>
  <si>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</si>
  <si>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</si>
  <si>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</si>
  <si>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</si>
  <si>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</si>
  <si>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</si>
  <si>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</si>
  <si>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</si>
  <si>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</si>
  <si>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</si>
  <si>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</si>
  <si>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</si>
  <si>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</si>
  <si>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</si>
  <si>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</si>
  <si>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</si>
  <si>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</si>
  <si>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</si>
  <si>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</si>
  <si>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</si>
  <si>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</si>
  <si>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</si>
  <si>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</si>
  <si>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</si>
  <si>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</si>
  <si>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</si>
  <si>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</si>
  <si>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</si>
  <si>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</si>
  <si>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</si>
  <si>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</si>
  <si>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</si>
  <si>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</si>
  <si>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</si>
  <si>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</si>
  <si>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</si>
  <si>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</si>
  <si>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</si>
  <si>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</si>
  <si>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</si>
  <si>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</si>
  <si>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</si>
  <si>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</si>
  <si>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</si>
  <si>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</si>
  <si>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</si>
  <si>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</si>
  <si>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</si>
  <si>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</si>
  <si>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</si>
  <si>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</si>
  <si>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</si>
  <si>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</si>
  <si>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</si>
  <si>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</si>
  <si>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</si>
  <si>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</si>
  <si>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</si>
  <si>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</si>
  <si>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</si>
  <si>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</si>
  <si>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</si>
  <si>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</si>
  <si>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</si>
  <si>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</si>
  <si>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</si>
  <si>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</si>
  <si>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</si>
  <si>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</si>
  <si>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</si>
  <si>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</si>
  <si>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Moises Francisco</t>
  </si>
  <si>
    <t>Echeverria Gonzalez</t>
  </si>
  <si>
    <t>8-270-815</t>
  </si>
  <si>
    <t>Analista de Sistemas y Métodos Informáticos II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</si>
  <si>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</si>
  <si>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</si>
  <si>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</si>
  <si>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</si>
  <si>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</si>
  <si>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</si>
  <si>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</si>
  <si>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</si>
  <si>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</si>
  <si>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</si>
  <si>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</si>
  <si>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Roberto Enrique</t>
  </si>
  <si>
    <t>8-484-792</t>
  </si>
  <si>
    <t>1994-10-21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</si>
  <si>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</si>
  <si>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</si>
  <si>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</si>
  <si>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</si>
  <si>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</si>
  <si>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</si>
  <si>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</si>
  <si>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</si>
  <si>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</si>
  <si>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</si>
  <si>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</si>
  <si>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</si>
  <si>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</si>
  <si>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</si>
  <si>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</si>
  <si>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</si>
  <si>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</si>
  <si>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</si>
  <si>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</si>
  <si>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</si>
  <si>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</si>
  <si>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</si>
  <si>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</si>
  <si>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</si>
  <si>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</si>
  <si>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</si>
  <si>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</si>
  <si>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</si>
  <si>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</si>
  <si>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</si>
  <si>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</si>
  <si>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</si>
  <si>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</si>
  <si>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</si>
  <si>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</si>
  <si>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</si>
  <si>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</si>
  <si>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</si>
  <si>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</si>
  <si>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</si>
  <si>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</si>
  <si>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</si>
  <si>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</si>
  <si>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</si>
  <si>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</si>
  <si>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</si>
  <si>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</si>
  <si>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</si>
  <si>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</si>
  <si>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</si>
  <si>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</si>
  <si>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</si>
  <si>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</si>
  <si>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</si>
  <si>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</si>
  <si>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</si>
  <si>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</si>
  <si>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</si>
  <si>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</si>
  <si>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</si>
  <si>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</si>
  <si>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</si>
  <si>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</si>
  <si>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</si>
  <si>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</si>
  <si>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</si>
  <si>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</si>
  <si>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</si>
  <si>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</si>
  <si>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</si>
  <si>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</si>
  <si>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</si>
  <si>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</si>
  <si>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</si>
  <si>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</si>
  <si>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</si>
  <si>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</si>
  <si>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</si>
  <si>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</si>
  <si>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</si>
  <si>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</si>
  <si>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</si>
  <si>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</si>
  <si>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</si>
  <si>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</si>
  <si>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</si>
  <si>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</si>
  <si>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</si>
  <si>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</si>
  <si>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</si>
  <si>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</si>
  <si>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</si>
  <si>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</si>
  <si>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</si>
  <si>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</si>
  <si>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</si>
  <si>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</si>
  <si>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</si>
  <si>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</si>
  <si>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</si>
  <si>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</si>
  <si>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</si>
  <si>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</si>
  <si>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</si>
  <si>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</si>
  <si>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</si>
  <si>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</si>
  <si>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</si>
  <si>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</si>
  <si>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</si>
  <si>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</si>
  <si>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</si>
  <si>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</si>
  <si>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</si>
  <si>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</si>
  <si>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</si>
  <si>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</si>
  <si>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</si>
  <si>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</si>
  <si>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</si>
  <si>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</si>
  <si>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</si>
  <si>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</si>
  <si>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</si>
  <si>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</si>
  <si>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</si>
  <si>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</si>
  <si>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</si>
  <si>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</si>
  <si>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</si>
  <si>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</si>
  <si>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</si>
  <si>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</si>
  <si>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</si>
  <si>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</si>
  <si>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</si>
  <si>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</si>
  <si>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</si>
  <si>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Alexander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</si>
  <si>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</si>
  <si>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</si>
  <si>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</si>
  <si>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</si>
  <si>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</si>
  <si>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</si>
  <si>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</si>
  <si>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</si>
  <si>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</si>
  <si>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</si>
  <si>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</si>
  <si>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</si>
  <si>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</si>
  <si>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</si>
  <si>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</si>
  <si>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</si>
  <si>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</si>
  <si>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</si>
  <si>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</si>
  <si>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</si>
  <si>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</si>
  <si>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</si>
  <si>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</si>
  <si>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</si>
  <si>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</si>
  <si>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</si>
  <si>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</si>
  <si>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</si>
  <si>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</si>
  <si>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</si>
  <si>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</si>
  <si>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</si>
  <si>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</si>
  <si>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</si>
  <si>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</si>
  <si>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</si>
  <si>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</si>
  <si>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</si>
  <si>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</si>
  <si>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</si>
  <si>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</si>
  <si>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</si>
  <si>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</si>
  <si>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</si>
  <si>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</si>
  <si>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</si>
  <si>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</si>
  <si>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</si>
  <si>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</si>
  <si>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</si>
  <si>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</si>
  <si>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</si>
  <si>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</si>
  <si>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</si>
  <si>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</si>
  <si>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</si>
  <si>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</si>
  <si>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</si>
  <si>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</si>
  <si>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</si>
  <si>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</si>
  <si>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</si>
  <si>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</si>
  <si>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2003-02-17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</si>
  <si>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</si>
  <si>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</si>
  <si>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</si>
  <si>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</si>
  <si>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</si>
  <si>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</si>
  <si>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</si>
  <si>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</si>
  <si>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</si>
  <si>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</si>
  <si>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</si>
  <si>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</si>
  <si>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</si>
  <si>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</si>
  <si>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</si>
  <si>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</si>
  <si>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</si>
  <si>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</si>
  <si>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</si>
  <si>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</si>
  <si>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</si>
  <si>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</si>
  <si>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</si>
  <si>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</si>
  <si>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</si>
  <si>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</si>
  <si>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</si>
  <si>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</si>
  <si>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</si>
  <si>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</si>
  <si>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</si>
  <si>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</si>
  <si>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</si>
  <si>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</si>
  <si>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</si>
  <si>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</si>
  <si>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</si>
  <si>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</si>
  <si>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</si>
  <si>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</si>
  <si>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</si>
  <si>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</si>
  <si>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</si>
  <si>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</si>
  <si>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</si>
  <si>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</si>
  <si>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</si>
  <si>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</si>
  <si>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</si>
  <si>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</si>
  <si>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</si>
  <si>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</si>
  <si>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</si>
  <si>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</si>
  <si>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</si>
  <si>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</si>
  <si>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</si>
  <si>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</si>
  <si>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</si>
  <si>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</si>
  <si>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</si>
  <si>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</si>
  <si>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</si>
  <si>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</si>
  <si>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</si>
  <si>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</si>
  <si>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</si>
  <si>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</si>
  <si>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</si>
  <si>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</si>
  <si>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</si>
  <si>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</si>
  <si>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</si>
  <si>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</si>
  <si>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</si>
  <si>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</si>
  <si>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</si>
  <si>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</si>
  <si>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</si>
  <si>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</si>
  <si>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</si>
  <si>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</si>
  <si>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</si>
  <si>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</si>
  <si>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</si>
  <si>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</si>
  <si>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Joaquin Antonio</t>
  </si>
  <si>
    <t>8-758-572</t>
  </si>
  <si>
    <t>2020-07-10</t>
  </si>
  <si>
    <t>Rodriguez Duarte</t>
  </si>
  <si>
    <t>8-489-330</t>
  </si>
  <si>
    <t>Johana Itzel</t>
  </si>
  <si>
    <t>Fuentes Barahona  de Gutierrez</t>
  </si>
  <si>
    <t>8-753-2224</t>
  </si>
  <si>
    <t>Jefe de Desarrollo y Bienestar</t>
  </si>
  <si>
    <t>2024-09-04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</si>
  <si>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</si>
  <si>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</si>
  <si>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</si>
  <si>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</si>
  <si>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</si>
  <si>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</si>
  <si>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</si>
  <si>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</si>
  <si>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</si>
  <si>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</si>
  <si>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</si>
  <si>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</si>
  <si>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</si>
  <si>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</si>
  <si>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</si>
  <si>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</si>
  <si>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</si>
  <si>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</si>
  <si>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</si>
  <si>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</si>
  <si>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1994-03-01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</si>
  <si>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</si>
  <si>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</si>
  <si>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</si>
  <si>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</si>
  <si>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</si>
  <si>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</si>
  <si>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</si>
  <si>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</si>
  <si>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</si>
  <si>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</si>
  <si>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</si>
  <si>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</si>
  <si>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</si>
  <si>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</si>
  <si>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</si>
  <si>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</si>
  <si>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</si>
  <si>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</si>
  <si>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</si>
  <si>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</si>
  <si>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</si>
  <si>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</si>
  <si>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</si>
  <si>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</si>
  <si>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</si>
  <si>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</si>
  <si>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</si>
  <si>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</si>
  <si>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</si>
  <si>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</si>
  <si>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</si>
  <si>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</si>
  <si>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</si>
  <si>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</si>
  <si>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</si>
  <si>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</si>
  <si>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</si>
  <si>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</si>
  <si>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</si>
  <si>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</si>
  <si>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</si>
  <si>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</si>
  <si>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</si>
  <si>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</si>
  <si>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</si>
  <si>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</si>
  <si>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</si>
  <si>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</si>
  <si>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</si>
  <si>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</si>
  <si>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</si>
  <si>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</si>
  <si>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</si>
  <si>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</si>
  <si>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</si>
  <si>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</si>
  <si>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</si>
  <si>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</si>
  <si>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</si>
  <si>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</si>
  <si>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</si>
  <si>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</si>
  <si>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</si>
  <si>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</si>
  <si>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</si>
  <si>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</si>
  <si>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</si>
  <si>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</si>
  <si>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</si>
  <si>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</si>
  <si>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</si>
  <si>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</si>
  <si>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</si>
  <si>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</si>
  <si>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</si>
  <si>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</si>
  <si>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</si>
  <si>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</si>
  <si>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</si>
  <si>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</si>
  <si>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</si>
  <si>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</si>
  <si>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</si>
  <si>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</si>
  <si>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</si>
  <si>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</si>
  <si>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</si>
  <si>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</si>
  <si>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</si>
  <si>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</si>
  <si>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</si>
  <si>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Micaela Nicole</t>
  </si>
  <si>
    <t>Vega Barrios</t>
  </si>
  <si>
    <t>8-1011-655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</si>
  <si>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</si>
  <si>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</si>
  <si>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</si>
  <si>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</si>
  <si>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</si>
  <si>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</si>
  <si>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</si>
  <si>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</si>
  <si>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</si>
  <si>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</si>
  <si>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</si>
  <si>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</si>
  <si>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</si>
  <si>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</si>
  <si>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</si>
  <si>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</si>
  <si>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</si>
  <si>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</si>
  <si>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</si>
  <si>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</si>
  <si>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</si>
  <si>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</si>
  <si>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</si>
  <si>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</si>
  <si>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</si>
  <si>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</si>
  <si>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</si>
  <si>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</si>
  <si>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</si>
  <si>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</si>
  <si>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</si>
  <si>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</si>
  <si>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</si>
  <si>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</si>
  <si>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</si>
  <si>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</si>
  <si>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</si>
  <si>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</si>
  <si>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</si>
  <si>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</si>
  <si>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</si>
  <si>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</si>
  <si>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</si>
  <si>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</si>
  <si>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</si>
  <si>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</si>
  <si>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</si>
  <si>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</si>
  <si>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</si>
  <si>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</si>
  <si>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</si>
  <si>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</si>
  <si>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</si>
  <si>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</si>
  <si>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Rodriguez Gonzalez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</si>
  <si>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</si>
  <si>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</si>
  <si>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</si>
  <si>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</si>
  <si>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</si>
  <si>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</si>
  <si>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</si>
  <si>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</si>
  <si>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</si>
  <si>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</si>
  <si>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</si>
  <si>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</si>
  <si>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</si>
  <si>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</si>
  <si>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</si>
  <si>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</si>
  <si>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</si>
  <si>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</si>
  <si>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</si>
  <si>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</si>
  <si>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</si>
  <si>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</si>
  <si>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</si>
  <si>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</si>
  <si>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</si>
  <si>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</si>
  <si>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</si>
  <si>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</si>
  <si>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</si>
  <si>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</si>
  <si>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</si>
  <si>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</si>
  <si>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</si>
  <si>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</si>
  <si>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</si>
  <si>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</si>
  <si>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</si>
  <si>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</si>
  <si>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</si>
  <si>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</si>
  <si>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</si>
  <si>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</si>
  <si>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</si>
  <si>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</si>
  <si>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</si>
  <si>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</si>
  <si>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</si>
  <si>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</si>
  <si>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</si>
  <si>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</si>
  <si>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</si>
  <si>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</si>
  <si>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</si>
  <si>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</si>
  <si>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</si>
  <si>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</si>
  <si>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</si>
  <si>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</si>
  <si>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</si>
  <si>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</si>
  <si>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</si>
  <si>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</si>
  <si>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</si>
  <si>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</si>
  <si>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</si>
  <si>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</si>
  <si>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</si>
  <si>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</si>
  <si>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</si>
  <si>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</si>
  <si>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</si>
  <si>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</si>
  <si>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</si>
  <si>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</si>
  <si>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</si>
  <si>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</si>
  <si>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</si>
  <si>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</si>
  <si>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</si>
  <si>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</si>
  <si>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</si>
  <si>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</si>
  <si>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</si>
  <si>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</si>
  <si>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</si>
  <si>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</si>
  <si>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</si>
  <si>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</si>
  <si>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</si>
  <si>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</si>
  <si>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</si>
  <si>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</si>
  <si>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</si>
  <si>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</si>
  <si>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</si>
  <si>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</si>
  <si>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</si>
  <si>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</si>
  <si>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</si>
  <si>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</si>
  <si>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</si>
  <si>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</si>
  <si>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</si>
  <si>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</si>
  <si>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</si>
  <si>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</si>
  <si>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</si>
  <si>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</si>
  <si>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</si>
  <si>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</si>
  <si>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</si>
  <si>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</si>
  <si>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</si>
  <si>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</si>
  <si>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</si>
  <si>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</si>
  <si>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</si>
  <si>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</si>
  <si>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</si>
  <si>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</si>
  <si>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</si>
  <si>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</si>
  <si>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</si>
  <si>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</si>
  <si>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</si>
  <si>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</si>
  <si>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</si>
  <si>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</si>
  <si>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</si>
  <si>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</si>
  <si>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</si>
  <si>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</si>
  <si>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</si>
  <si>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</si>
  <si>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</si>
  <si>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</si>
  <si>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</si>
  <si>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</si>
  <si>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</si>
  <si>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</si>
  <si>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</si>
  <si>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</si>
  <si>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</si>
  <si>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</si>
  <si>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</si>
  <si>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</si>
  <si>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</si>
  <si>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</si>
  <si>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</si>
  <si>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</si>
  <si>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</si>
  <si>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</si>
  <si>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</si>
  <si>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</si>
  <si>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</si>
  <si>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</si>
  <si>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</si>
  <si>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</si>
  <si>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</si>
  <si>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</si>
  <si>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</si>
  <si>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</si>
  <si>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</si>
  <si>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</si>
  <si>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</si>
  <si>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</si>
  <si>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</si>
  <si>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</si>
  <si>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</si>
  <si>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</si>
  <si>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</si>
  <si>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</si>
  <si>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</si>
  <si>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</si>
  <si>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</si>
  <si>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</si>
  <si>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</si>
  <si>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</si>
  <si>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</si>
  <si>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</si>
  <si>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</si>
  <si>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</si>
  <si>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</si>
  <si>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</si>
  <si>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</si>
  <si>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</si>
  <si>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</si>
  <si>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</si>
  <si>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</si>
  <si>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</si>
  <si>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</si>
  <si>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</si>
  <si>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</si>
  <si>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</si>
  <si>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</si>
  <si>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</si>
  <si>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</si>
  <si>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</si>
  <si>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</si>
  <si>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</si>
  <si>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</si>
  <si>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</si>
  <si>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</si>
  <si>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</si>
  <si>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</si>
  <si>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</si>
  <si>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</si>
  <si>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Bladimir</t>
  </si>
  <si>
    <t>Dominguez Vergara</t>
  </si>
  <si>
    <t>8-744-2399</t>
  </si>
  <si>
    <t>Carlo Ernesto</t>
  </si>
  <si>
    <t>Sierra Avila</t>
  </si>
  <si>
    <t>8-702-791</t>
  </si>
  <si>
    <t>2023-09-01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</si>
  <si>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</si>
  <si>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</si>
  <si>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</si>
  <si>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</si>
  <si>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</si>
  <si>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</si>
  <si>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</si>
  <si>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</si>
  <si>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</si>
  <si>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</si>
  <si>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</si>
  <si>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</si>
  <si>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</si>
  <si>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</si>
  <si>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</si>
  <si>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</si>
  <si>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</si>
  <si>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</si>
  <si>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</si>
  <si>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</si>
  <si>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</si>
  <si>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</si>
  <si>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</si>
  <si>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</si>
  <si>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</si>
  <si>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</si>
  <si>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</si>
  <si>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</si>
  <si>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</si>
  <si>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Kristell Noemi</t>
  </si>
  <si>
    <t>Urriola Lau  de Ureña</t>
  </si>
  <si>
    <t>8-873-1948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</si>
  <si>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</si>
  <si>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</si>
  <si>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</si>
  <si>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</si>
  <si>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</si>
  <si>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</si>
  <si>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</si>
  <si>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</si>
  <si>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</si>
  <si>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</si>
  <si>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</si>
  <si>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</si>
  <si>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</si>
  <si>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</si>
  <si>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</si>
  <si>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</si>
  <si>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</si>
  <si>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</si>
  <si>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</si>
  <si>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</si>
  <si>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</si>
  <si>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</si>
  <si>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</si>
  <si>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</si>
  <si>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</si>
  <si>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</si>
  <si>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</si>
  <si>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</si>
  <si>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</si>
  <si>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</si>
  <si>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</si>
  <si>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</si>
  <si>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</si>
  <si>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</si>
  <si>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</si>
  <si>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</si>
  <si>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</si>
  <si>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</si>
  <si>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</si>
  <si>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</si>
  <si>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</si>
  <si>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</si>
  <si>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</si>
  <si>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</si>
  <si>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</si>
  <si>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</si>
  <si>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</si>
  <si>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</si>
  <si>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</si>
  <si>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</si>
  <si>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</si>
  <si>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</si>
  <si>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</si>
  <si>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</si>
  <si>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</si>
  <si>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</si>
  <si>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</si>
  <si>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</si>
  <si>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</si>
  <si>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</si>
  <si>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</si>
  <si>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</si>
  <si>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</si>
  <si>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</si>
  <si>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</si>
  <si>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</si>
  <si>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</si>
  <si>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</si>
  <si>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</si>
  <si>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</si>
  <si>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</si>
  <si>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</si>
  <si>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</si>
  <si>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</si>
  <si>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</si>
  <si>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</si>
  <si>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</si>
  <si>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</si>
  <si>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</si>
  <si>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</si>
  <si>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</si>
  <si>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</si>
  <si>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</si>
  <si>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</si>
  <si>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</si>
  <si>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</si>
  <si>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</si>
  <si>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</si>
  <si>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</si>
  <si>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</si>
  <si>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</si>
  <si>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</si>
  <si>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</si>
  <si>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</si>
  <si>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</si>
  <si>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</si>
  <si>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</si>
  <si>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</si>
  <si>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</si>
  <si>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</si>
  <si>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</si>
  <si>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</si>
  <si>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</si>
  <si>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</si>
  <si>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</si>
  <si>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</si>
  <si>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</si>
  <si>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</si>
  <si>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</si>
  <si>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</si>
  <si>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</si>
  <si>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</si>
  <si>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</si>
  <si>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</si>
  <si>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</si>
  <si>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</si>
  <si>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</si>
  <si>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</si>
  <si>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</si>
  <si>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</si>
  <si>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</si>
  <si>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</si>
  <si>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</si>
  <si>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</si>
  <si>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</si>
  <si>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</si>
  <si>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</si>
  <si>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</si>
  <si>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</si>
  <si>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</si>
  <si>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</si>
  <si>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</si>
  <si>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</si>
  <si>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</si>
  <si>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</si>
  <si>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</si>
  <si>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</si>
  <si>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</si>
  <si>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</si>
  <si>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</si>
  <si>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</si>
  <si>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</si>
  <si>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2010-03-01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</si>
  <si>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</si>
  <si>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</si>
  <si>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</si>
  <si>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</si>
  <si>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</si>
  <si>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</si>
  <si>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</si>
  <si>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</si>
  <si>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</si>
  <si>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</si>
  <si>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</si>
  <si>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</si>
  <si>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</si>
  <si>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</si>
  <si>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</si>
  <si>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</si>
  <si>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</si>
  <si>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</si>
  <si>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</si>
  <si>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</si>
  <si>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</si>
  <si>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</si>
  <si>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</si>
  <si>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</si>
  <si>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</si>
  <si>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</si>
  <si>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</si>
  <si>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</si>
  <si>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</si>
  <si>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</si>
  <si>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</si>
  <si>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</si>
  <si>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</si>
  <si>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</si>
  <si>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</si>
  <si>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</si>
  <si>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</si>
  <si>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</si>
  <si>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</si>
  <si>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</si>
  <si>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</si>
  <si>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</si>
  <si>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</si>
  <si>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</si>
  <si>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</si>
  <si>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</si>
  <si>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</si>
  <si>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Navas Sandoval</t>
  </si>
  <si>
    <t>6-705-447</t>
  </si>
  <si>
    <t>2023-09-20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</si>
  <si>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</si>
  <si>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</si>
  <si>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</si>
  <si>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</si>
  <si>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</si>
  <si>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</si>
  <si>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</si>
  <si>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</si>
  <si>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</si>
  <si>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</si>
  <si>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</si>
  <si>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</si>
  <si>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</si>
  <si>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</si>
  <si>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</si>
  <si>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</si>
  <si>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</si>
  <si>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</si>
  <si>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</si>
  <si>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</si>
  <si>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</si>
  <si>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</si>
  <si>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</si>
  <si>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</si>
  <si>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</si>
  <si>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</si>
  <si>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</si>
  <si>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</si>
  <si>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</si>
  <si>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</si>
  <si>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</si>
  <si>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</si>
  <si>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</si>
  <si>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</si>
  <si>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</si>
  <si>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</si>
  <si>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</si>
  <si>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</si>
  <si>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</si>
  <si>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</si>
  <si>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</si>
  <si>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</si>
  <si>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</si>
  <si>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</si>
  <si>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</si>
  <si>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</si>
  <si>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</si>
  <si>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</si>
  <si>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</si>
  <si>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</si>
  <si>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</si>
  <si>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</si>
  <si>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</si>
  <si>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</si>
  <si>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</si>
  <si>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</si>
  <si>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</si>
  <si>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</si>
  <si>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</si>
  <si>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</si>
  <si>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</si>
  <si>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</si>
  <si>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</si>
  <si>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</si>
  <si>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</si>
  <si>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</si>
  <si>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</si>
  <si>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</si>
  <si>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</si>
  <si>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</si>
  <si>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</si>
  <si>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</si>
  <si>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</si>
  <si>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</si>
  <si>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</si>
  <si>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</si>
  <si>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</si>
  <si>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</si>
  <si>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</si>
  <si>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</si>
  <si>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</si>
  <si>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</si>
  <si>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</si>
  <si>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</si>
  <si>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</si>
  <si>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</si>
  <si>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</si>
  <si>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</si>
  <si>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</si>
  <si>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</si>
  <si>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</si>
  <si>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</si>
  <si>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</si>
  <si>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</si>
  <si>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</si>
  <si>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</si>
  <si>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</si>
  <si>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</si>
  <si>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</si>
  <si>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</si>
  <si>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</si>
  <si>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</si>
  <si>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</si>
  <si>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</si>
  <si>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</si>
  <si>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</si>
  <si>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</si>
  <si>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</si>
  <si>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</si>
  <si>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</si>
  <si>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</si>
  <si>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</si>
  <si>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</si>
  <si>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</si>
  <si>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</si>
  <si>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</si>
  <si>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</si>
  <si>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</si>
  <si>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</si>
  <si>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</si>
  <si>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</si>
  <si>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</si>
  <si>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</si>
  <si>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</si>
  <si>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</si>
  <si>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</si>
  <si>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</si>
  <si>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</si>
  <si>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</si>
  <si>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</si>
  <si>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</si>
  <si>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</si>
  <si>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</si>
  <si>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</si>
  <si>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</si>
  <si>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</si>
  <si>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</si>
  <si>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</si>
  <si>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</si>
  <si>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</si>
  <si>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</si>
  <si>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</si>
  <si>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</si>
  <si>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</si>
  <si>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</si>
  <si>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</si>
  <si>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</si>
  <si>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</si>
  <si>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</si>
  <si>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</si>
  <si>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</si>
  <si>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</si>
  <si>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</si>
  <si>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</si>
  <si>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</si>
  <si>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</si>
  <si>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</si>
  <si>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</si>
  <si>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</si>
  <si>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</si>
  <si>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</si>
  <si>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</si>
  <si>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</si>
  <si>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</si>
  <si>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</si>
  <si>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</si>
  <si>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</si>
  <si>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</si>
  <si>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</si>
  <si>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</si>
  <si>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</si>
  <si>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</si>
  <si>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Periodista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</si>
  <si>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</si>
  <si>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</si>
  <si>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</si>
  <si>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</si>
  <si>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</si>
  <si>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</si>
  <si>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</si>
  <si>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</si>
  <si>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</si>
  <si>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</si>
  <si>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</si>
  <si>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</si>
  <si>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</si>
  <si>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</si>
  <si>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</si>
  <si>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</si>
  <si>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</si>
  <si>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</si>
  <si>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</si>
  <si>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</si>
  <si>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</si>
  <si>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</si>
  <si>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</si>
  <si>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</si>
  <si>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</si>
  <si>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</si>
  <si>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</si>
  <si>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</si>
  <si>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</si>
  <si>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</si>
  <si>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</si>
  <si>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</si>
  <si>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</si>
  <si>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</si>
  <si>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</si>
  <si>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1992-06-01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</si>
  <si>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</si>
  <si>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</si>
  <si>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</si>
  <si>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</si>
  <si>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</si>
  <si>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</si>
  <si>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</si>
  <si>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</si>
  <si>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</si>
  <si>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</si>
  <si>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Mixela Iveth</t>
  </si>
  <si>
    <t>Samaniego Cedeño</t>
  </si>
  <si>
    <t>8-762-1556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</si>
  <si>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</si>
  <si>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</si>
  <si>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</si>
  <si>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</si>
  <si>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</si>
  <si>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</si>
  <si>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</si>
  <si>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</si>
  <si>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</si>
  <si>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</si>
  <si>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</si>
  <si>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</si>
  <si>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</si>
  <si>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</si>
  <si>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</si>
  <si>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</si>
  <si>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</si>
  <si>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</si>
  <si>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</si>
  <si>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</si>
  <si>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</si>
  <si>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</si>
  <si>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</si>
  <si>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</si>
  <si>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</si>
  <si>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</si>
  <si>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</si>
  <si>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</si>
  <si>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</si>
  <si>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</si>
  <si>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</si>
  <si>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</si>
  <si>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</si>
  <si>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</si>
  <si>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</si>
  <si>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</si>
  <si>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</si>
  <si>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</si>
  <si>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</si>
  <si>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</si>
  <si>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</si>
  <si>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</si>
  <si>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</si>
  <si>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</si>
  <si>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</si>
  <si>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</si>
  <si>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</si>
  <si>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Ebanista I</t>
  </si>
  <si>
    <t>Karen Daniela</t>
  </si>
  <si>
    <t>Urriola Tenorio</t>
  </si>
  <si>
    <t>8-1022-1968</t>
  </si>
  <si>
    <t>Jefe de Taller</t>
  </si>
  <si>
    <t>2024-08-01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</si>
  <si>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</si>
  <si>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</si>
  <si>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</si>
  <si>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</si>
  <si>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</si>
  <si>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</si>
  <si>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</si>
  <si>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</si>
  <si>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</si>
  <si>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</si>
  <si>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</si>
  <si>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</si>
  <si>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</si>
  <si>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</si>
  <si>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</si>
  <si>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</si>
  <si>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</si>
  <si>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</si>
  <si>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</si>
  <si>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</si>
  <si>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</si>
  <si>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</si>
  <si>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</si>
  <si>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</si>
  <si>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</si>
  <si>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</si>
  <si>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</si>
  <si>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</si>
  <si>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</si>
  <si>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</si>
  <si>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</si>
  <si>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</si>
  <si>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</si>
  <si>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</si>
  <si>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</si>
  <si>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</si>
  <si>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</si>
  <si>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</si>
  <si>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</si>
  <si>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</si>
  <si>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</si>
  <si>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</si>
  <si>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</si>
  <si>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</si>
  <si>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</si>
  <si>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</si>
  <si>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</si>
  <si>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</si>
  <si>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</si>
  <si>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</si>
  <si>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</si>
  <si>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</si>
  <si>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</si>
  <si>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</si>
  <si>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</si>
  <si>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</si>
  <si>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</si>
  <si>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</si>
  <si>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</si>
  <si>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</si>
  <si>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</si>
  <si>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</si>
  <si>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</si>
  <si>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</si>
  <si>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</si>
  <si>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</si>
  <si>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</si>
  <si>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</si>
  <si>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</si>
  <si>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</si>
  <si>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</si>
  <si>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</si>
  <si>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</si>
  <si>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</si>
  <si>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</si>
  <si>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</si>
  <si>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</si>
  <si>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</si>
  <si>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</si>
  <si>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</si>
  <si>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</si>
  <si>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</si>
  <si>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</si>
  <si>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</si>
  <si>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</si>
  <si>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</si>
  <si>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</si>
  <si>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</si>
  <si>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</si>
  <si>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</si>
  <si>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</si>
  <si>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</si>
  <si>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</si>
  <si>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</si>
  <si>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</si>
  <si>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</si>
  <si>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</si>
  <si>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</si>
  <si>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</si>
  <si>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</si>
  <si>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</si>
  <si>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</si>
  <si>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</si>
  <si>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</si>
  <si>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</si>
  <si>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</si>
  <si>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</si>
  <si>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</si>
  <si>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</si>
  <si>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</si>
  <si>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</si>
  <si>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</si>
  <si>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</si>
  <si>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</si>
  <si>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</si>
  <si>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</si>
  <si>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</si>
  <si>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</si>
  <si>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</si>
  <si>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</si>
  <si>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</si>
  <si>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</si>
  <si>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</si>
  <si>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</si>
  <si>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</si>
  <si>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</si>
  <si>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</si>
  <si>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</si>
  <si>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</si>
  <si>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</si>
  <si>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</si>
  <si>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</si>
  <si>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</si>
  <si>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</si>
  <si>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</si>
  <si>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</si>
  <si>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</si>
  <si>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</si>
  <si>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</si>
  <si>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</si>
  <si>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</si>
  <si>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</si>
  <si>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</si>
  <si>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</si>
  <si>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</si>
  <si>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</si>
  <si>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</si>
  <si>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</si>
  <si>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</si>
  <si>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</si>
  <si>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</si>
  <si>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</si>
  <si>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</si>
  <si>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</si>
  <si>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</si>
  <si>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</si>
  <si>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</si>
  <si>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</si>
  <si>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</si>
  <si>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</si>
  <si>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</si>
  <si>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</si>
  <si>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</si>
  <si>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</si>
  <si>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</si>
  <si>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</si>
  <si>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</si>
  <si>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</si>
  <si>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</si>
  <si>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</si>
  <si>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</si>
  <si>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</si>
  <si>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</si>
  <si>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</si>
  <si>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</si>
  <si>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</si>
  <si>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</si>
  <si>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</si>
  <si>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</si>
  <si>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</si>
  <si>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</si>
  <si>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</si>
  <si>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</si>
  <si>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</si>
  <si>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</si>
  <si>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</si>
  <si>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</si>
  <si>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</si>
  <si>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</si>
  <si>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</si>
  <si>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</si>
  <si>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</si>
  <si>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</si>
  <si>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</si>
  <si>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</si>
  <si>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</si>
  <si>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</si>
  <si>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</si>
  <si>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</si>
  <si>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</si>
  <si>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</si>
  <si>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</si>
  <si>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</si>
  <si>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</si>
  <si>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</si>
  <si>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</si>
  <si>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</si>
  <si>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</si>
  <si>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</si>
  <si>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</si>
  <si>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</si>
  <si>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</si>
  <si>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</si>
  <si>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</si>
  <si>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</si>
  <si>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</si>
  <si>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</si>
  <si>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</si>
  <si>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</si>
  <si>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</si>
  <si>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</si>
  <si>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</si>
  <si>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</si>
  <si>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</si>
  <si>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</si>
  <si>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</si>
  <si>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</si>
  <si>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</si>
  <si>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</si>
  <si>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</si>
  <si>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</si>
  <si>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</si>
  <si>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</si>
  <si>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</si>
  <si>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</si>
  <si>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</si>
  <si>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</si>
  <si>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</si>
  <si>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</si>
  <si>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</si>
  <si>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</si>
  <si>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</si>
  <si>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</si>
  <si>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</si>
  <si>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</si>
  <si>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</si>
  <si>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</si>
  <si>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</si>
  <si>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</si>
  <si>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</si>
  <si>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</si>
  <si>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</si>
  <si>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</si>
  <si>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</si>
  <si>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</si>
  <si>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</si>
  <si>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</si>
  <si>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</si>
  <si>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</si>
  <si>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</si>
  <si>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</si>
  <si>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</si>
  <si>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</si>
  <si>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</si>
  <si>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</si>
  <si>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</si>
  <si>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</si>
  <si>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</si>
  <si>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</si>
  <si>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</si>
  <si>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</si>
  <si>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</si>
  <si>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</si>
  <si>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</si>
  <si>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</si>
  <si>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</si>
  <si>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</si>
  <si>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</si>
  <si>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</si>
  <si>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</si>
  <si>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</si>
  <si>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</si>
  <si>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</si>
  <si>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</si>
  <si>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</si>
  <si>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</si>
  <si>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</si>
  <si>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</si>
  <si>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</si>
  <si>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</si>
  <si>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</si>
  <si>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</si>
  <si>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</si>
  <si>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</si>
  <si>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</si>
  <si>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</si>
  <si>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</si>
  <si>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</si>
  <si>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</si>
  <si>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</si>
  <si>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</si>
  <si>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</si>
  <si>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</si>
  <si>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</si>
  <si>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</si>
  <si>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</si>
  <si>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</si>
  <si>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</si>
  <si>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</si>
  <si>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</si>
  <si>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</si>
  <si>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</si>
  <si>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</si>
  <si>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</si>
  <si>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</si>
  <si>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</si>
  <si>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</si>
  <si>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</si>
  <si>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</si>
  <si>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</si>
  <si>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</si>
  <si>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</si>
  <si>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</si>
  <si>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</si>
  <si>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</si>
  <si>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</si>
  <si>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</si>
  <si>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</si>
  <si>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</si>
  <si>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</si>
  <si>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</si>
  <si>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</si>
  <si>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</si>
  <si>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</si>
  <si>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</si>
  <si>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</si>
  <si>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</si>
  <si>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</si>
  <si>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</si>
  <si>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</si>
  <si>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</si>
  <si>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</si>
  <si>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</si>
  <si>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Perez Batista  de Aizprua</t>
  </si>
  <si>
    <t>9-168-371</t>
  </si>
  <si>
    <t>2023-11-07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</si>
  <si>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</si>
  <si>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</si>
  <si>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</si>
  <si>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</si>
  <si>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</si>
  <si>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</si>
  <si>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</si>
  <si>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</si>
  <si>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</si>
  <si>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</si>
  <si>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</si>
  <si>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</si>
  <si>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</si>
  <si>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</si>
  <si>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</si>
  <si>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</si>
  <si>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</si>
  <si>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</si>
  <si>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</si>
  <si>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</si>
  <si>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</si>
  <si>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</si>
  <si>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</si>
  <si>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</si>
  <si>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</si>
  <si>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</si>
  <si>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</si>
  <si>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</si>
  <si>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</si>
  <si>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</si>
  <si>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</si>
  <si>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</si>
  <si>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</si>
  <si>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</si>
  <si>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</si>
  <si>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</si>
  <si>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</si>
  <si>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</si>
  <si>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</si>
  <si>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</si>
  <si>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</si>
  <si>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</si>
  <si>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</si>
  <si>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</si>
  <si>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</si>
  <si>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</si>
  <si>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</si>
  <si>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</si>
  <si>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</si>
  <si>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</si>
  <si>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</si>
  <si>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</si>
  <si>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</si>
  <si>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</si>
  <si>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</si>
  <si>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</si>
  <si>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</si>
  <si>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</si>
  <si>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</si>
  <si>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</si>
  <si>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</si>
  <si>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</si>
  <si>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</si>
  <si>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</si>
  <si>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</si>
  <si>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</si>
  <si>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</si>
  <si>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</si>
  <si>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</si>
  <si>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</si>
  <si>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</si>
  <si>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</si>
  <si>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</si>
  <si>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</si>
  <si>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</si>
  <si>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</si>
  <si>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</si>
  <si>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</si>
  <si>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</si>
  <si>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</si>
  <si>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</si>
  <si>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</si>
  <si>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</si>
  <si>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</si>
  <si>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</si>
  <si>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</si>
  <si>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</si>
  <si>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</si>
  <si>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</si>
  <si>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</si>
  <si>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</si>
  <si>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</si>
  <si>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</si>
  <si>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</si>
  <si>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</si>
  <si>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</si>
  <si>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</si>
  <si>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</si>
  <si>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</si>
  <si>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</si>
  <si>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</si>
  <si>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</si>
  <si>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</si>
  <si>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</si>
  <si>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</si>
  <si>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</si>
  <si>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</si>
  <si>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</si>
  <si>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</si>
  <si>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</si>
  <si>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</si>
  <si>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</si>
  <si>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</si>
  <si>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</si>
  <si>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</si>
  <si>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</si>
  <si>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</si>
  <si>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</si>
  <si>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</si>
  <si>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</si>
  <si>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</si>
  <si>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</si>
  <si>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</si>
  <si>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</si>
  <si>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</si>
  <si>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</si>
  <si>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</si>
  <si>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</si>
  <si>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</si>
  <si>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</si>
  <si>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</si>
  <si>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</si>
  <si>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</si>
  <si>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</si>
  <si>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</si>
  <si>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</si>
  <si>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</si>
  <si>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</si>
  <si>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</si>
  <si>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</si>
  <si>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</si>
  <si>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</si>
  <si>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</si>
  <si>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</si>
  <si>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</si>
  <si>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</si>
  <si>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</si>
  <si>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</si>
  <si>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</si>
  <si>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</si>
  <si>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</si>
  <si>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</si>
  <si>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</si>
  <si>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</si>
  <si>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</si>
  <si>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</si>
  <si>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</si>
  <si>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</si>
  <si>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</si>
  <si>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</si>
  <si>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</si>
  <si>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</si>
  <si>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</si>
  <si>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</si>
  <si>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</si>
  <si>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</si>
  <si>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</si>
  <si>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</si>
  <si>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</si>
  <si>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</si>
  <si>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</si>
  <si>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</si>
  <si>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</si>
  <si>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</si>
  <si>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</si>
  <si>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</si>
  <si>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</si>
  <si>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</si>
  <si>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</si>
  <si>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</si>
  <si>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</si>
  <si>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</si>
  <si>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</si>
  <si>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</si>
  <si>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</si>
  <si>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</si>
  <si>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</si>
  <si>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</si>
  <si>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</si>
  <si>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</si>
  <si>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</si>
  <si>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</si>
  <si>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</si>
  <si>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</si>
  <si>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</si>
  <si>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</si>
  <si>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</si>
  <si>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</si>
  <si>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</si>
  <si>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</si>
  <si>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</si>
  <si>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</si>
  <si>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</si>
  <si>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</si>
  <si>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</si>
  <si>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</si>
  <si>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</si>
  <si>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</si>
  <si>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</si>
  <si>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</si>
  <si>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</si>
  <si>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</si>
  <si>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</si>
  <si>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</si>
  <si>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</si>
  <si>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</si>
  <si>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</si>
  <si>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</si>
  <si>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</si>
  <si>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</si>
  <si>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Nitzia Yesel</t>
  </si>
  <si>
    <t>Santamaria Nuñez</t>
  </si>
  <si>
    <t>4-752-754</t>
  </si>
  <si>
    <t>2024-09-20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</si>
  <si>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</si>
  <si>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</si>
  <si>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</si>
  <si>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</si>
  <si>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</si>
  <si>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</si>
  <si>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</si>
  <si>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</si>
  <si>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</si>
  <si>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</si>
  <si>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</si>
  <si>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</si>
  <si>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</si>
  <si>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</si>
  <si>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</si>
  <si>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</si>
  <si>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</si>
  <si>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</si>
  <si>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</si>
  <si>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</si>
  <si>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</si>
  <si>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</si>
  <si>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</si>
  <si>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</si>
  <si>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</si>
  <si>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</si>
  <si>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</si>
  <si>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</si>
  <si>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</si>
  <si>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</si>
  <si>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</si>
  <si>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</si>
  <si>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</si>
  <si>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</si>
  <si>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</si>
  <si>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</si>
  <si>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</si>
  <si>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</si>
  <si>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</si>
  <si>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</si>
  <si>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</si>
  <si>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</si>
  <si>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</si>
  <si>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</si>
  <si>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</si>
  <si>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</si>
  <si>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</si>
  <si>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</si>
  <si>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</si>
  <si>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</si>
  <si>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</si>
  <si>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</si>
  <si>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</si>
  <si>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</si>
  <si>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</si>
  <si>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</si>
  <si>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</si>
  <si>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</si>
  <si>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</si>
  <si>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</si>
  <si>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</si>
  <si>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</si>
  <si>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</si>
  <si>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</si>
  <si>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</si>
  <si>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</si>
  <si>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</si>
  <si>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</si>
  <si>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</si>
  <si>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</si>
  <si>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</si>
  <si>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</si>
  <si>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</si>
  <si>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</si>
  <si>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</si>
  <si>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</si>
  <si>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</si>
  <si>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</si>
  <si>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</si>
  <si>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</si>
  <si>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</si>
  <si>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</si>
  <si>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</si>
  <si>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</si>
  <si>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</si>
  <si>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</si>
  <si>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</si>
  <si>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</si>
  <si>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</si>
  <si>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</si>
  <si>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</si>
  <si>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</si>
  <si>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</si>
  <si>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</si>
  <si>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</si>
  <si>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</si>
  <si>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</si>
  <si>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</si>
  <si>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</si>
  <si>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</si>
  <si>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</si>
  <si>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</si>
  <si>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</si>
  <si>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</si>
  <si>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</si>
  <si>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</si>
  <si>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</si>
  <si>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</si>
  <si>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</si>
  <si>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</si>
  <si>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</si>
  <si>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</si>
  <si>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</si>
  <si>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</si>
  <si>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</si>
  <si>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</si>
  <si>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</si>
  <si>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</si>
  <si>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</si>
  <si>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</si>
  <si>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</si>
  <si>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</si>
  <si>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</si>
  <si>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</si>
  <si>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</si>
  <si>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</si>
  <si>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</si>
  <si>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</si>
  <si>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</si>
  <si>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</si>
  <si>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</si>
  <si>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</si>
  <si>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</si>
  <si>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</si>
  <si>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</si>
  <si>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</si>
  <si>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</si>
  <si>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</si>
  <si>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</si>
  <si>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</si>
  <si>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</si>
  <si>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</si>
  <si>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</si>
  <si>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</si>
  <si>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</si>
  <si>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</si>
  <si>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</si>
  <si>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</si>
  <si>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</si>
  <si>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</si>
  <si>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</si>
  <si>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</si>
  <si>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</si>
  <si>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</si>
  <si>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</si>
  <si>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</si>
  <si>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</si>
  <si>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</si>
  <si>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</si>
  <si>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</si>
  <si>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</si>
  <si>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</si>
  <si>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</si>
  <si>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</si>
  <si>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</si>
  <si>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</si>
  <si>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</si>
  <si>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</si>
  <si>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</si>
  <si>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</si>
  <si>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</si>
  <si>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</si>
  <si>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</si>
  <si>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</si>
  <si>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</si>
  <si>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</si>
  <si>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</si>
  <si>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</si>
  <si>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</si>
  <si>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</si>
  <si>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</si>
  <si>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</si>
  <si>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</si>
  <si>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</si>
  <si>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</si>
  <si>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</si>
  <si>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</si>
  <si>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</si>
  <si>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</si>
  <si>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</si>
  <si>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</si>
  <si>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</si>
  <si>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</si>
  <si>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</si>
  <si>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</si>
  <si>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</si>
  <si>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</si>
  <si>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</si>
  <si>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</si>
  <si>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</si>
  <si>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</si>
  <si>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</si>
  <si>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</si>
  <si>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</si>
  <si>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</si>
  <si>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</si>
  <si>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</si>
  <si>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</si>
  <si>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</si>
  <si>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</si>
  <si>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</si>
  <si>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</si>
  <si>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</si>
  <si>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</si>
  <si>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</si>
  <si>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</si>
  <si>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</si>
  <si>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</si>
  <si>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</si>
  <si>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</si>
  <si>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</si>
  <si>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</si>
  <si>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</si>
  <si>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</si>
  <si>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</si>
  <si>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</si>
  <si>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</si>
  <si>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</si>
  <si>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</si>
  <si>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</si>
  <si>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</si>
  <si>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</si>
  <si>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</si>
  <si>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</si>
  <si>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</si>
  <si>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</si>
  <si>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</si>
  <si>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</si>
  <si>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</si>
  <si>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</si>
  <si>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</si>
  <si>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</si>
  <si>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</si>
  <si>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</si>
  <si>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</si>
  <si>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</si>
  <si>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</si>
  <si>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</si>
  <si>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</si>
  <si>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</si>
  <si>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</si>
  <si>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</si>
  <si>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</si>
  <si>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</si>
  <si>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</si>
  <si>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</si>
  <si>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</si>
  <si>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</si>
  <si>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</si>
  <si>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</si>
  <si>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</si>
  <si>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</si>
  <si>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</si>
  <si>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</si>
  <si>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</si>
  <si>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</si>
  <si>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</si>
  <si>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</si>
  <si>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</si>
  <si>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</si>
  <si>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</si>
  <si>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</si>
  <si>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</si>
  <si>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</si>
  <si>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</si>
  <si>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</si>
  <si>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</si>
  <si>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</si>
  <si>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</si>
  <si>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</si>
  <si>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</si>
  <si>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</si>
  <si>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</si>
  <si>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</si>
  <si>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</si>
  <si>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</si>
  <si>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</si>
  <si>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</si>
  <si>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</si>
  <si>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</si>
  <si>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</si>
  <si>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</si>
  <si>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</si>
  <si>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</si>
  <si>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</si>
  <si>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</si>
  <si>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</si>
  <si>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</si>
  <si>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</si>
  <si>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</si>
  <si>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</si>
  <si>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</si>
  <si>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</si>
  <si>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</si>
  <si>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</si>
  <si>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</si>
  <si>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</si>
  <si>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</si>
  <si>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</si>
  <si>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</si>
  <si>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</si>
  <si>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</si>
  <si>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</si>
  <si>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</si>
  <si>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</si>
  <si>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</si>
  <si>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</si>
  <si>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</si>
  <si>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</si>
  <si>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</si>
  <si>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</si>
  <si>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</si>
  <si>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</si>
  <si>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</si>
  <si>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</si>
  <si>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</si>
  <si>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</si>
  <si>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</si>
  <si>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</si>
  <si>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</si>
  <si>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</si>
  <si>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</si>
  <si>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</si>
  <si>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</si>
  <si>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</si>
  <si>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</si>
  <si>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</si>
  <si>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</si>
  <si>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</si>
  <si>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</si>
  <si>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</si>
  <si>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</si>
  <si>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</si>
  <si>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</si>
  <si>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</si>
  <si>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</si>
  <si>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</si>
  <si>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</si>
  <si>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</si>
  <si>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</si>
  <si>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</si>
  <si>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</si>
  <si>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</si>
  <si>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</si>
  <si>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</si>
  <si>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</si>
  <si>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</si>
  <si>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</si>
  <si>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</si>
  <si>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</si>
  <si>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</si>
  <si>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</si>
  <si>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</si>
  <si>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</si>
  <si>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</si>
  <si>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</si>
  <si>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</si>
  <si>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</si>
  <si>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</si>
  <si>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</si>
  <si>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</si>
  <si>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</si>
  <si>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</si>
  <si>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</si>
  <si>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</si>
  <si>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</si>
  <si>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</si>
  <si>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</si>
  <si>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</si>
  <si>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</si>
  <si>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</si>
  <si>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</si>
  <si>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</si>
  <si>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</si>
  <si>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</si>
  <si>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</si>
  <si>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</si>
  <si>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</si>
  <si>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</si>
  <si>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</si>
  <si>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</si>
  <si>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</si>
  <si>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</si>
  <si>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</si>
  <si>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</si>
  <si>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</si>
  <si>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</si>
  <si>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</si>
  <si>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</si>
  <si>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</si>
  <si>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</si>
  <si>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</si>
  <si>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</si>
  <si>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</si>
  <si>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</si>
  <si>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</si>
  <si>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</si>
  <si>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</si>
  <si>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</si>
  <si>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</si>
  <si>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</si>
  <si>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</si>
  <si>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</si>
  <si>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</si>
  <si>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</si>
  <si>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</si>
  <si>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</si>
  <si>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</si>
  <si>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</si>
  <si>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</si>
  <si>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</si>
  <si>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</si>
  <si>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</si>
  <si>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</si>
  <si>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</si>
  <si>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</si>
  <si>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</si>
  <si>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</si>
  <si>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</si>
  <si>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</si>
  <si>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</si>
  <si>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</si>
  <si>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</si>
  <si>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</si>
  <si>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</si>
  <si>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</si>
  <si>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</si>
  <si>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</si>
  <si>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</si>
  <si>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</si>
  <si>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</si>
  <si>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</si>
  <si>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</si>
  <si>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</si>
  <si>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</si>
  <si>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</si>
  <si>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</si>
  <si>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</si>
  <si>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</si>
  <si>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</si>
  <si>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</si>
  <si>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</si>
  <si>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</si>
  <si>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</si>
  <si>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</si>
  <si>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</si>
  <si>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</si>
  <si>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</si>
  <si>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</si>
  <si>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</si>
  <si>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</si>
  <si>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</si>
  <si>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</si>
  <si>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</si>
  <si>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</si>
  <si>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</si>
  <si>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</si>
  <si>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</si>
  <si>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</si>
  <si>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</si>
  <si>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</si>
  <si>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</si>
  <si>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</si>
  <si>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</si>
  <si>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</si>
  <si>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</si>
  <si>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</si>
  <si>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</si>
  <si>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</si>
  <si>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</si>
  <si>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</si>
  <si>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</si>
  <si>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</si>
  <si>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</si>
  <si>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</si>
  <si>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</si>
  <si>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</si>
  <si>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</si>
  <si>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</si>
  <si>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</si>
  <si>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</si>
  <si>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</si>
  <si>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</si>
  <si>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</si>
  <si>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</si>
  <si>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</si>
  <si>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</si>
  <si>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</si>
  <si>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</si>
  <si>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</si>
  <si>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</si>
  <si>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</si>
  <si>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</si>
  <si>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</si>
  <si>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</si>
  <si>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</si>
  <si>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</si>
  <si>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</si>
  <si>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</si>
  <si>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</si>
  <si>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</si>
  <si>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</si>
  <si>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</si>
  <si>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</si>
  <si>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</si>
  <si>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</si>
  <si>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</si>
  <si>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</si>
  <si>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</si>
  <si>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</si>
  <si>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</si>
  <si>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</si>
  <si>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</si>
  <si>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</si>
  <si>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</si>
  <si>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</si>
  <si>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</si>
  <si>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</si>
  <si>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</si>
  <si>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</si>
  <si>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</si>
  <si>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</si>
  <si>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</si>
  <si>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</si>
  <si>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</si>
  <si>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</si>
  <si>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</si>
  <si>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</si>
  <si>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</si>
  <si>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</si>
  <si>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</si>
  <si>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</si>
  <si>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</si>
  <si>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</si>
  <si>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</si>
  <si>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</si>
  <si>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</si>
  <si>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</si>
  <si>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</si>
  <si>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</si>
  <si>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</si>
  <si>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</si>
  <si>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</si>
  <si>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</si>
  <si>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</si>
  <si>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</si>
  <si>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</si>
  <si>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</si>
  <si>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</si>
  <si>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</si>
  <si>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</si>
  <si>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</si>
  <si>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</si>
  <si>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</si>
  <si>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</si>
  <si>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</si>
  <si>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</si>
  <si>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</si>
  <si>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</si>
  <si>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</si>
  <si>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</si>
  <si>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</si>
  <si>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</si>
  <si>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</si>
  <si>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</si>
  <si>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</si>
  <si>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</si>
  <si>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</si>
  <si>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</si>
  <si>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</si>
  <si>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</si>
  <si>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</si>
  <si>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</si>
  <si>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</si>
  <si>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</si>
  <si>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</si>
  <si>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</si>
  <si>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</si>
  <si>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</si>
  <si>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</si>
  <si>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</si>
  <si>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</si>
  <si>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</si>
  <si>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</si>
  <si>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</si>
  <si>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</si>
  <si>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</si>
  <si>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</si>
  <si>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</si>
  <si>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</si>
  <si>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</si>
  <si>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</si>
  <si>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</si>
  <si>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</si>
  <si>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</si>
  <si>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</si>
  <si>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</si>
  <si>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</si>
  <si>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</si>
  <si>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</si>
  <si>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</si>
  <si>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</si>
  <si>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</si>
  <si>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</si>
  <si>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</si>
  <si>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</si>
  <si>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</si>
  <si>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</si>
  <si>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</si>
  <si>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</si>
  <si>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</si>
  <si>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</si>
  <si>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</si>
  <si>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</si>
  <si>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</si>
  <si>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</si>
  <si>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</si>
  <si>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</si>
  <si>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</si>
  <si>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</si>
  <si>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</si>
  <si>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</si>
  <si>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</si>
  <si>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</si>
  <si>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</si>
  <si>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</si>
  <si>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</si>
  <si>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</si>
  <si>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</si>
  <si>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</si>
  <si>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</si>
  <si>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</si>
  <si>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</si>
  <si>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</si>
  <si>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</si>
  <si>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</si>
  <si>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</si>
  <si>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</si>
  <si>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</si>
  <si>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</si>
  <si>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</si>
  <si>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</si>
  <si>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</si>
  <si>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</si>
  <si>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</si>
  <si>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</si>
  <si>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</si>
  <si>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</si>
  <si>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</si>
  <si>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</si>
  <si>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</si>
  <si>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</si>
  <si>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</si>
  <si>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</si>
  <si>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</si>
  <si>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</si>
  <si>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</si>
  <si>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</si>
  <si>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</si>
  <si>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</si>
  <si>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</si>
  <si>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</si>
  <si>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</si>
  <si>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</si>
  <si>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</si>
  <si>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</si>
  <si>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</si>
  <si>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</si>
  <si>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</si>
  <si>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</si>
  <si>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</si>
  <si>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</si>
  <si>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</si>
  <si>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</si>
  <si>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</si>
  <si>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</si>
  <si>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</si>
  <si>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</si>
  <si>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</si>
  <si>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</si>
  <si>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</si>
  <si>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</si>
  <si>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</si>
  <si>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</si>
  <si>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</si>
  <si>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</si>
  <si>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</si>
  <si>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</si>
  <si>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</si>
  <si>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</si>
  <si>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</si>
  <si>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</si>
  <si>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</si>
  <si>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</si>
  <si>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</si>
  <si>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</si>
  <si>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</si>
  <si>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</si>
  <si>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</si>
  <si>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</si>
  <si>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</si>
  <si>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</si>
  <si>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</si>
  <si>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</si>
  <si>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</si>
  <si>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</si>
  <si>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</si>
  <si>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</si>
  <si>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</si>
  <si>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</si>
  <si>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</si>
  <si>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</si>
  <si>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</si>
  <si>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</si>
  <si>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</si>
  <si>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</si>
  <si>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</si>
  <si>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</si>
  <si>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</si>
  <si>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</si>
  <si>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</si>
  <si>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</si>
  <si>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</si>
  <si>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</si>
  <si>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</si>
  <si>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</si>
  <si>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</si>
  <si>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</si>
  <si>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</si>
  <si>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</si>
  <si>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</si>
  <si>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</si>
  <si>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</si>
  <si>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</si>
  <si>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</si>
  <si>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</si>
  <si>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</si>
  <si>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</si>
  <si>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</si>
  <si>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</si>
  <si>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</si>
  <si>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</si>
  <si>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</si>
  <si>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</si>
  <si>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</si>
  <si>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</si>
  <si>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</si>
  <si>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</si>
  <si>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</si>
  <si>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</si>
  <si>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</si>
  <si>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</si>
  <si>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</si>
  <si>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</si>
  <si>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</si>
  <si>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</si>
  <si>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</si>
  <si>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</si>
  <si>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</si>
  <si>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</si>
  <si>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</si>
  <si>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</si>
  <si>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</si>
  <si>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</si>
  <si>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</si>
  <si>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</si>
  <si>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</si>
  <si>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</si>
  <si>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</si>
  <si>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</si>
  <si>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</si>
  <si>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</si>
  <si>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</si>
  <si>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</si>
  <si>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</si>
  <si>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</si>
  <si>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</si>
  <si>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</si>
  <si>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</si>
  <si>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</si>
  <si>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</si>
  <si>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</si>
  <si>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</si>
  <si>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</si>
  <si>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</si>
  <si>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</si>
  <si>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</si>
  <si>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</si>
  <si>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</si>
  <si>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</si>
  <si>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</si>
  <si>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</si>
  <si>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</si>
  <si>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</si>
  <si>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</si>
  <si>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</si>
  <si>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</si>
  <si>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</si>
  <si>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</si>
  <si>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</si>
  <si>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</si>
  <si>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</si>
  <si>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</si>
  <si>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</si>
  <si>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</si>
  <si>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</si>
  <si>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</si>
  <si>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</si>
  <si>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</si>
  <si>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</si>
  <si>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</si>
  <si>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</si>
  <si>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</si>
  <si>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</si>
  <si>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</si>
  <si>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</si>
  <si>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</si>
  <si>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</si>
  <si>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</si>
  <si>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</si>
  <si>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</si>
  <si>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</si>
  <si>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</si>
  <si>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</si>
  <si>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</si>
  <si>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</si>
  <si>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</si>
  <si>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</si>
  <si>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</si>
  <si>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</si>
  <si>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</si>
  <si>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</si>
  <si>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</si>
  <si>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</si>
  <si>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</si>
  <si>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</si>
  <si>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</si>
  <si>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</si>
  <si>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</si>
  <si>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</si>
  <si>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</si>
  <si>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</si>
  <si>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</si>
  <si>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</si>
  <si>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</si>
  <si>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</si>
  <si>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</si>
  <si>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</si>
  <si>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</si>
  <si>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</si>
  <si>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</si>
  <si>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</si>
  <si>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</si>
  <si>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</si>
  <si>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</si>
  <si>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</si>
  <si>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</si>
  <si>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</si>
  <si>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</si>
  <si>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</si>
  <si>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</si>
  <si>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</si>
  <si>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</si>
  <si>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</si>
  <si>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</si>
  <si>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</si>
  <si>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</si>
  <si>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</si>
  <si>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</si>
  <si>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</si>
  <si>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</si>
  <si>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</si>
  <si>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</si>
  <si>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</si>
  <si>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</si>
  <si>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</si>
  <si>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</si>
  <si>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</si>
  <si>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</si>
  <si>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</si>
  <si>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</si>
  <si>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</si>
  <si>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</si>
  <si>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</si>
  <si>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</si>
  <si>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</si>
  <si>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</si>
  <si>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</si>
  <si>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</si>
  <si>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</si>
  <si>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</si>
  <si>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</si>
  <si>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</si>
  <si>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</si>
  <si>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</si>
  <si>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</si>
  <si>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</si>
  <si>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</si>
  <si>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</si>
  <si>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</si>
  <si>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</si>
  <si>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</si>
  <si>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</si>
  <si>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</si>
  <si>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</si>
  <si>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</si>
  <si>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</si>
  <si>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</si>
  <si>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</si>
  <si>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</si>
  <si>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</si>
  <si>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</si>
  <si>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</si>
  <si>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</si>
  <si>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</si>
  <si>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</si>
  <si>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</si>
  <si>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</si>
  <si>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</si>
  <si>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</si>
  <si>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</si>
  <si>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</si>
  <si>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</si>
  <si>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</si>
  <si>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</si>
  <si>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</si>
  <si>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</si>
  <si>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</si>
  <si>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</si>
  <si>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</si>
  <si>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</si>
  <si>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</si>
  <si>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</si>
  <si>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</si>
  <si>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</si>
  <si>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</si>
  <si>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</si>
  <si>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</si>
  <si>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</si>
  <si>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</si>
  <si>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</si>
  <si>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</si>
  <si>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</si>
  <si>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</si>
  <si>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</si>
  <si>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</si>
  <si>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</si>
  <si>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</si>
  <si>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</si>
  <si>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</si>
  <si>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</si>
  <si>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</si>
  <si>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</si>
  <si>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</si>
  <si>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</si>
  <si>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</si>
  <si>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</si>
  <si>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</si>
  <si>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</si>
  <si>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</si>
  <si>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</si>
  <si>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</si>
  <si>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</si>
  <si>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</si>
  <si>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</si>
  <si>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</si>
  <si>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</si>
  <si>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</si>
  <si>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</si>
  <si>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</si>
  <si>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</si>
  <si>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</si>
  <si>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</si>
  <si>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</si>
  <si>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</si>
  <si>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</si>
  <si>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</si>
  <si>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</si>
  <si>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</si>
  <si>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</si>
  <si>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</si>
  <si>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</si>
  <si>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</si>
  <si>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</si>
  <si>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</si>
  <si>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</si>
  <si>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</si>
  <si>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</si>
  <si>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</si>
  <si>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</si>
  <si>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</si>
  <si>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</si>
  <si>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</si>
  <si>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</si>
  <si>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</si>
  <si>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</si>
  <si>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</si>
  <si>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</si>
  <si>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</si>
  <si>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</si>
  <si>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</si>
  <si>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</si>
  <si>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</si>
  <si>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</si>
  <si>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</si>
  <si>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</si>
  <si>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</si>
  <si>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</si>
  <si>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</si>
  <si>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</si>
  <si>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</si>
  <si>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</si>
  <si>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</si>
  <si>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</si>
  <si>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</si>
  <si>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</si>
  <si>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</si>
  <si>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</si>
  <si>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</si>
  <si>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</si>
  <si>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</si>
  <si>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</si>
  <si>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</si>
  <si>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</si>
  <si>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</si>
  <si>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</si>
  <si>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</si>
  <si>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 Enfermería I-II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</si>
  <si>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</si>
  <si>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</si>
  <si>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</si>
  <si>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</si>
  <si>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</si>
  <si>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</si>
  <si>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</si>
  <si>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</si>
  <si>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</si>
  <si>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</si>
  <si>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</si>
  <si>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</si>
  <si>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</si>
  <si>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</si>
  <si>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</si>
  <si>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</si>
  <si>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</si>
  <si>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</si>
  <si>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</si>
  <si>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</si>
  <si>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</si>
  <si>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</si>
  <si>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</si>
  <si>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</si>
  <si>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</si>
  <si>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</si>
  <si>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</si>
  <si>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</si>
  <si>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</si>
  <si>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</si>
  <si>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</si>
  <si>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</si>
  <si>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</si>
  <si>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</si>
  <si>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</si>
  <si>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</si>
  <si>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</si>
  <si>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</si>
  <si>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</si>
  <si>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</si>
  <si>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</si>
  <si>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</si>
  <si>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</si>
  <si>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</si>
  <si>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</si>
  <si>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</si>
  <si>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</si>
  <si>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</si>
  <si>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</si>
  <si>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</si>
  <si>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</si>
  <si>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</si>
  <si>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</si>
  <si>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</si>
  <si>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</si>
  <si>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</si>
  <si>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</si>
  <si>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</si>
  <si>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</si>
  <si>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</si>
  <si>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</si>
  <si>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</si>
  <si>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</si>
  <si>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</si>
  <si>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</si>
  <si>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</si>
  <si>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</si>
  <si>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</si>
  <si>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</si>
  <si>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</si>
  <si>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</si>
  <si>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</si>
  <si>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</si>
  <si>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</si>
  <si>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</si>
  <si>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</si>
  <si>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</si>
  <si>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</si>
  <si>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</si>
  <si>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</si>
  <si>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</si>
  <si>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</si>
  <si>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</si>
  <si>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</si>
  <si>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</si>
  <si>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</si>
  <si>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</si>
  <si>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</si>
  <si>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</si>
  <si>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</si>
  <si>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</si>
  <si>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</si>
  <si>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</si>
  <si>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</si>
  <si>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</si>
  <si>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</si>
  <si>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</si>
  <si>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</si>
  <si>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</si>
  <si>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</si>
  <si>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</si>
  <si>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</si>
  <si>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</si>
  <si>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</si>
  <si>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</si>
  <si>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</si>
  <si>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Cindy Crystel</t>
  </si>
  <si>
    <t>Castillo Pinilla  de Araúz</t>
  </si>
  <si>
    <t>4-757-1817</t>
  </si>
  <si>
    <t>2024-07-02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</si>
  <si>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</si>
  <si>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</si>
  <si>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</si>
  <si>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</si>
  <si>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</si>
  <si>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</si>
  <si>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</si>
  <si>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</si>
  <si>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</si>
  <si>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</si>
  <si>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</si>
  <si>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</si>
  <si>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</si>
  <si>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</si>
  <si>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</si>
  <si>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</si>
  <si>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</si>
  <si>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</si>
  <si>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</si>
  <si>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</si>
  <si>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</si>
  <si>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</si>
  <si>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</si>
  <si>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</si>
  <si>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</si>
  <si>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</si>
  <si>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</si>
  <si>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</si>
  <si>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</si>
  <si>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</si>
  <si>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</si>
  <si>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</si>
  <si>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</si>
  <si>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</si>
  <si>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</si>
  <si>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</si>
  <si>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</si>
  <si>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</si>
  <si>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</si>
  <si>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</si>
  <si>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</si>
  <si>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</si>
  <si>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</si>
  <si>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</si>
  <si>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</si>
  <si>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</si>
  <si>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</si>
  <si>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</si>
  <si>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</si>
  <si>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</si>
  <si>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</si>
  <si>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</si>
  <si>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</si>
  <si>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</si>
  <si>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</si>
  <si>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</si>
  <si>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</si>
  <si>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</si>
  <si>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</si>
  <si>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</si>
  <si>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</si>
  <si>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</si>
  <si>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</si>
  <si>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</si>
  <si>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</si>
  <si>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</si>
  <si>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</si>
  <si>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</si>
  <si>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</si>
  <si>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</si>
  <si>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</si>
  <si>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</si>
  <si>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</si>
  <si>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</si>
  <si>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</si>
  <si>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</si>
  <si>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</si>
  <si>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</si>
  <si>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</si>
  <si>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</si>
  <si>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</si>
  <si>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</si>
  <si>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</si>
  <si>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</si>
  <si>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</si>
  <si>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</si>
  <si>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</si>
  <si>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</si>
  <si>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</si>
  <si>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</si>
  <si>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</si>
  <si>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</si>
  <si>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</si>
  <si>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</si>
  <si>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</si>
  <si>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</si>
  <si>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</si>
  <si>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</si>
  <si>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</si>
  <si>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</si>
  <si>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</si>
  <si>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</si>
  <si>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</si>
  <si>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</si>
  <si>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</si>
  <si>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</si>
  <si>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</si>
  <si>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</si>
  <si>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</si>
  <si>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</si>
  <si>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</si>
  <si>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</si>
  <si>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</si>
  <si>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</si>
  <si>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</si>
  <si>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</si>
  <si>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</si>
  <si>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</si>
  <si>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</si>
  <si>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</si>
  <si>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</si>
  <si>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</si>
  <si>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</si>
  <si>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</si>
  <si>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</si>
  <si>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</si>
  <si>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</si>
  <si>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</si>
  <si>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</si>
  <si>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</si>
  <si>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</si>
  <si>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</si>
  <si>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</si>
  <si>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</si>
  <si>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</si>
  <si>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</si>
  <si>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</si>
  <si>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</si>
  <si>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</si>
  <si>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</si>
  <si>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</si>
  <si>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</si>
  <si>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</si>
  <si>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</si>
  <si>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</si>
  <si>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</si>
  <si>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</si>
  <si>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</si>
  <si>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</si>
  <si>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</si>
  <si>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</si>
  <si>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</si>
  <si>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</si>
  <si>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</si>
  <si>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</si>
  <si>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</si>
  <si>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</si>
  <si>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</si>
  <si>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</si>
  <si>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</si>
  <si>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</si>
  <si>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</si>
  <si>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</si>
  <si>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</si>
  <si>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</si>
  <si>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</si>
  <si>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</si>
  <si>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</si>
  <si>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</si>
  <si>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</si>
  <si>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</si>
  <si>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</si>
  <si>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</si>
  <si>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</si>
  <si>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</si>
  <si>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</si>
  <si>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</si>
  <si>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</si>
  <si>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</si>
  <si>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</si>
  <si>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</si>
  <si>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</si>
  <si>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</si>
  <si>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</si>
  <si>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</si>
  <si>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</si>
  <si>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</si>
  <si>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</si>
  <si>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</si>
  <si>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</si>
  <si>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</si>
  <si>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</si>
  <si>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</si>
  <si>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</si>
  <si>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</si>
  <si>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</si>
  <si>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</si>
  <si>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</si>
  <si>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</si>
  <si>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</si>
  <si>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</si>
  <si>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</si>
  <si>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</si>
  <si>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</si>
  <si>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</si>
  <si>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</si>
  <si>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</si>
  <si>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</si>
  <si>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</si>
  <si>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</si>
  <si>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</si>
  <si>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</si>
  <si>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</si>
  <si>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</si>
  <si>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</si>
  <si>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</si>
  <si>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</si>
  <si>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</si>
  <si>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</si>
  <si>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</si>
  <si>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</si>
  <si>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</si>
  <si>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</si>
  <si>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</si>
  <si>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</si>
  <si>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</si>
  <si>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</si>
  <si>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</si>
  <si>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</si>
  <si>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</si>
  <si>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</si>
  <si>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</si>
  <si>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</si>
  <si>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</si>
  <si>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</si>
  <si>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</si>
  <si>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</si>
  <si>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</si>
  <si>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</si>
  <si>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</si>
  <si>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</si>
  <si>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</si>
  <si>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</si>
  <si>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</si>
  <si>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</si>
  <si>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</si>
  <si>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</si>
  <si>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</si>
  <si>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</si>
  <si>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</si>
  <si>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</si>
  <si>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</si>
  <si>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</si>
  <si>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</si>
  <si>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</si>
  <si>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</si>
  <si>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</si>
  <si>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</si>
  <si>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</si>
  <si>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</si>
  <si>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</si>
  <si>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</si>
  <si>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</si>
  <si>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</si>
  <si>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</si>
  <si>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</si>
  <si>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</si>
  <si>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</si>
  <si>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</si>
  <si>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</si>
  <si>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</si>
  <si>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</si>
  <si>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</si>
  <si>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</si>
  <si>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</si>
  <si>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</si>
  <si>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</si>
  <si>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</si>
  <si>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</si>
  <si>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</si>
  <si>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</si>
  <si>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</si>
  <si>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</si>
  <si>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</si>
  <si>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</si>
  <si>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</si>
  <si>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</si>
  <si>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</si>
  <si>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</si>
  <si>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</si>
  <si>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</si>
  <si>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</si>
  <si>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</si>
  <si>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</si>
  <si>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</si>
  <si>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</si>
  <si>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</si>
  <si>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</si>
  <si>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</si>
  <si>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</si>
  <si>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</si>
  <si>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</si>
  <si>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</si>
  <si>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</si>
  <si>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</si>
  <si>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</si>
  <si>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</si>
  <si>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</si>
  <si>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</si>
  <si>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</si>
  <si>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</si>
  <si>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</si>
  <si>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</si>
  <si>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</si>
  <si>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</si>
  <si>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</si>
  <si>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</si>
  <si>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</si>
  <si>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</si>
  <si>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</si>
  <si>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</si>
  <si>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</si>
  <si>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</si>
  <si>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</si>
  <si>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</si>
  <si>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</si>
  <si>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</si>
  <si>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</si>
  <si>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</si>
  <si>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</si>
  <si>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</si>
  <si>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</si>
  <si>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</si>
  <si>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</si>
  <si>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</si>
  <si>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</si>
  <si>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</si>
  <si>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</si>
  <si>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</si>
  <si>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</si>
  <si>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</si>
  <si>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</si>
  <si>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</si>
  <si>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</si>
  <si>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</si>
  <si>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</si>
  <si>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</si>
  <si>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</si>
  <si>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</si>
  <si>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</si>
  <si>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</si>
  <si>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</si>
  <si>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</si>
  <si>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</si>
  <si>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</si>
  <si>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</si>
  <si>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</si>
  <si>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</si>
  <si>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</si>
  <si>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</si>
  <si>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</si>
  <si>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</si>
  <si>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</si>
  <si>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</si>
  <si>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</si>
  <si>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</si>
  <si>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</si>
  <si>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</si>
  <si>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</si>
  <si>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</si>
  <si>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</si>
  <si>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</si>
  <si>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</si>
  <si>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</si>
  <si>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</si>
  <si>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</si>
  <si>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</si>
  <si>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</si>
  <si>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</si>
  <si>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</si>
  <si>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</si>
  <si>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</si>
  <si>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</si>
  <si>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</si>
  <si>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Martinez Sarmiento</t>
  </si>
  <si>
    <t>8-954-1422</t>
  </si>
  <si>
    <t>2024-02-07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</si>
  <si>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</si>
  <si>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</si>
  <si>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</si>
  <si>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</si>
  <si>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</si>
  <si>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</si>
  <si>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</si>
  <si>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</si>
  <si>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</si>
  <si>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</si>
  <si>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</si>
  <si>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</si>
  <si>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</si>
  <si>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</si>
  <si>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</si>
  <si>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</si>
  <si>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</si>
  <si>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</si>
  <si>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</si>
  <si>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</si>
  <si>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</si>
  <si>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</si>
  <si>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</si>
  <si>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</si>
  <si>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</si>
  <si>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</si>
  <si>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</si>
  <si>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</si>
  <si>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</si>
  <si>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</si>
  <si>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</si>
  <si>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</si>
  <si>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</si>
  <si>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</si>
  <si>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</si>
  <si>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</si>
  <si>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</si>
  <si>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</si>
  <si>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</si>
  <si>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</si>
  <si>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</si>
  <si>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</si>
  <si>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</si>
  <si>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</si>
  <si>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</si>
  <si>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</si>
  <si>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</si>
  <si>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</si>
  <si>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</si>
  <si>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</si>
  <si>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</si>
  <si>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</si>
  <si>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Karol Maritza</t>
  </si>
  <si>
    <t>De Gracia Cosme</t>
  </si>
  <si>
    <t>8-887-657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</si>
  <si>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</si>
  <si>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</si>
  <si>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</si>
  <si>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</si>
  <si>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</si>
  <si>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</si>
  <si>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</si>
  <si>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</si>
  <si>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</si>
  <si>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</si>
  <si>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</si>
  <si>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</si>
  <si>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</si>
  <si>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</si>
  <si>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</si>
  <si>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</si>
  <si>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</si>
  <si>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</si>
  <si>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</si>
  <si>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</si>
  <si>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</si>
  <si>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</si>
  <si>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</si>
  <si>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</si>
  <si>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</si>
  <si>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</si>
  <si>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</si>
  <si>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</si>
  <si>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</si>
  <si>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</si>
  <si>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</si>
  <si>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</si>
  <si>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</si>
  <si>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</si>
  <si>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</si>
  <si>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</si>
  <si>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</si>
  <si>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</si>
  <si>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</si>
  <si>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</si>
  <si>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</si>
  <si>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</si>
  <si>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</si>
  <si>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</si>
  <si>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</si>
  <si>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</si>
  <si>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</si>
  <si>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</si>
  <si>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</si>
  <si>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</si>
  <si>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</si>
  <si>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</si>
  <si>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</si>
  <si>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</si>
  <si>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</si>
  <si>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</si>
  <si>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</si>
  <si>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</si>
  <si>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</si>
  <si>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</si>
  <si>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</si>
  <si>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</si>
  <si>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</si>
  <si>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</si>
  <si>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</si>
  <si>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</si>
  <si>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</si>
  <si>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</si>
  <si>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</si>
  <si>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</si>
  <si>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</si>
  <si>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</si>
  <si>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</si>
  <si>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</si>
  <si>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</si>
  <si>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</si>
  <si>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</si>
  <si>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</si>
  <si>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</si>
  <si>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</si>
  <si>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</si>
  <si>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</si>
  <si>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</si>
  <si>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</si>
  <si>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</si>
  <si>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</si>
  <si>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</si>
  <si>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</si>
  <si>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</si>
  <si>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</si>
  <si>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</si>
  <si>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</si>
  <si>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</si>
  <si>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</si>
  <si>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</si>
  <si>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</si>
  <si>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</si>
  <si>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</si>
  <si>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</si>
  <si>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</si>
  <si>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</si>
  <si>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</si>
  <si>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</si>
  <si>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</si>
  <si>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</si>
  <si>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</si>
  <si>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</si>
  <si>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</si>
  <si>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</si>
  <si>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</si>
  <si>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</si>
  <si>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</si>
  <si>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</si>
  <si>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</si>
  <si>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</si>
  <si>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</si>
  <si>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</si>
  <si>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</si>
  <si>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</si>
  <si>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</si>
  <si>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</si>
  <si>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</si>
  <si>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</si>
  <si>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</si>
  <si>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</si>
  <si>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</si>
  <si>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</si>
  <si>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</si>
  <si>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</si>
  <si>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</si>
  <si>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</si>
  <si>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</si>
  <si>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</si>
  <si>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</si>
  <si>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</si>
  <si>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</si>
  <si>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</si>
  <si>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</si>
  <si>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</si>
  <si>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</si>
  <si>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</si>
  <si>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</si>
  <si>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</si>
  <si>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</si>
  <si>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</si>
  <si>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</si>
  <si>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</si>
  <si>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</si>
  <si>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</si>
  <si>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</si>
  <si>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</si>
  <si>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</si>
  <si>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</si>
  <si>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</si>
  <si>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</si>
  <si>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</si>
  <si>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</si>
  <si>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</si>
  <si>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</si>
  <si>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</si>
  <si>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</si>
  <si>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</si>
  <si>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</si>
  <si>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</si>
  <si>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</si>
  <si>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</si>
  <si>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</si>
  <si>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</si>
  <si>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</si>
  <si>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</si>
  <si>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</si>
  <si>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</si>
  <si>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</si>
  <si>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</si>
  <si>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</si>
  <si>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</si>
  <si>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</si>
  <si>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</si>
  <si>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</si>
  <si>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</si>
  <si>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</si>
  <si>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</si>
  <si>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</si>
  <si>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</si>
  <si>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</si>
  <si>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</si>
  <si>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</si>
  <si>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</si>
  <si>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</si>
  <si>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</si>
  <si>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</si>
  <si>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</si>
  <si>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</si>
  <si>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</si>
  <si>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</si>
  <si>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</si>
  <si>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</si>
  <si>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</si>
  <si>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</si>
  <si>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</si>
  <si>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</si>
  <si>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</si>
  <si>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</si>
  <si>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</si>
  <si>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</si>
  <si>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</si>
  <si>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</si>
  <si>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</si>
  <si>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</si>
  <si>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</si>
  <si>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</si>
  <si>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</si>
  <si>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</si>
  <si>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</si>
  <si>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</si>
  <si>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</si>
  <si>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</si>
  <si>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</si>
  <si>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</si>
  <si>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</si>
  <si>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</si>
  <si>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</si>
  <si>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</si>
  <si>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</si>
  <si>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</si>
  <si>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</si>
  <si>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</si>
  <si>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</si>
  <si>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</si>
  <si>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</si>
  <si>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</si>
  <si>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</si>
  <si>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</si>
  <si>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</si>
  <si>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</si>
  <si>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</si>
  <si>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</si>
  <si>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</si>
  <si>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</si>
  <si>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</si>
  <si>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</si>
  <si>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</si>
  <si>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</si>
  <si>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</si>
  <si>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</si>
  <si>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</si>
  <si>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</si>
  <si>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</si>
  <si>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</si>
  <si>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</si>
  <si>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</si>
  <si>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</si>
  <si>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</si>
  <si>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</si>
  <si>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</si>
  <si>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</si>
  <si>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</si>
  <si>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</si>
  <si>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</si>
  <si>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</si>
  <si>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</si>
  <si>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</si>
  <si>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</si>
  <si>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</si>
  <si>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</si>
  <si>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</si>
  <si>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</si>
  <si>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</si>
  <si>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</si>
  <si>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</si>
  <si>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</si>
  <si>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</si>
  <si>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</si>
  <si>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</si>
  <si>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</si>
  <si>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</si>
  <si>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</si>
  <si>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</si>
  <si>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</si>
  <si>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</si>
  <si>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</si>
  <si>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</si>
  <si>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</si>
  <si>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</si>
  <si>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</si>
  <si>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</si>
  <si>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</si>
  <si>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</si>
  <si>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</si>
  <si>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</si>
  <si>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</si>
  <si>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</si>
  <si>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</si>
  <si>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</si>
  <si>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</si>
  <si>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</si>
  <si>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</si>
  <si>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</si>
  <si>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</si>
  <si>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</si>
  <si>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Oliver Amet</t>
  </si>
  <si>
    <t>8-868-929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</si>
  <si>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</si>
  <si>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</si>
  <si>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</si>
  <si>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</si>
  <si>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</si>
  <si>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</si>
  <si>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</si>
  <si>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</si>
  <si>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</si>
  <si>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</si>
  <si>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</si>
  <si>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</si>
  <si>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</si>
  <si>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</si>
  <si>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</si>
  <si>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</si>
  <si>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</si>
  <si>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</si>
  <si>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</si>
  <si>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</si>
  <si>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</si>
  <si>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</si>
  <si>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</si>
  <si>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</si>
  <si>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</si>
  <si>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</si>
  <si>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</si>
  <si>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</si>
  <si>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</si>
  <si>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</si>
  <si>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</si>
  <si>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</si>
  <si>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</si>
  <si>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</si>
  <si>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</si>
  <si>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</si>
  <si>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</si>
  <si>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</si>
  <si>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</si>
  <si>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</si>
  <si>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</si>
  <si>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</si>
  <si>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</si>
  <si>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</si>
  <si>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</si>
  <si>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</si>
  <si>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</si>
  <si>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</si>
  <si>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</si>
  <si>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</si>
  <si>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</si>
  <si>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</si>
  <si>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</si>
  <si>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</si>
  <si>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</si>
  <si>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</si>
  <si>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</si>
  <si>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</si>
  <si>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</si>
  <si>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</si>
  <si>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</si>
  <si>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</si>
  <si>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</si>
  <si>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</si>
  <si>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</si>
  <si>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</si>
  <si>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</si>
  <si>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</si>
  <si>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</si>
  <si>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</si>
  <si>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</si>
  <si>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</si>
  <si>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</si>
  <si>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</si>
  <si>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</si>
  <si>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</si>
  <si>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</si>
  <si>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</si>
  <si>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</si>
  <si>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</si>
  <si>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</si>
  <si>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</si>
  <si>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</si>
  <si>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</si>
  <si>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</si>
  <si>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</si>
  <si>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</si>
  <si>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</si>
  <si>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</si>
  <si>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</si>
  <si>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</si>
  <si>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</si>
  <si>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</si>
  <si>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</si>
  <si>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</si>
  <si>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</si>
  <si>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</si>
  <si>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</si>
  <si>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</si>
  <si>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</si>
  <si>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</si>
  <si>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</si>
  <si>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</si>
  <si>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</si>
  <si>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</si>
  <si>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</si>
  <si>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</si>
  <si>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</si>
  <si>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</si>
  <si>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</si>
  <si>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</si>
  <si>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</si>
  <si>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</si>
  <si>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</si>
  <si>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</si>
  <si>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</si>
  <si>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</si>
  <si>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</si>
  <si>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</si>
  <si>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</si>
  <si>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</si>
  <si>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</si>
  <si>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</si>
  <si>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</si>
  <si>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</si>
  <si>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</si>
  <si>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</si>
  <si>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</si>
  <si>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</si>
  <si>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</si>
  <si>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</si>
  <si>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</si>
  <si>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</si>
  <si>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</si>
  <si>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</si>
  <si>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</si>
  <si>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</si>
  <si>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</si>
  <si>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</si>
  <si>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</si>
  <si>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</si>
  <si>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</si>
  <si>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</si>
  <si>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</si>
  <si>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</si>
  <si>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</si>
  <si>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</si>
  <si>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</si>
  <si>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</si>
  <si>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</si>
  <si>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</si>
  <si>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</si>
  <si>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</si>
  <si>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</si>
  <si>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</si>
  <si>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</si>
  <si>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</si>
  <si>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</si>
  <si>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</si>
  <si>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</si>
  <si>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</si>
  <si>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</si>
  <si>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</si>
  <si>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</si>
  <si>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</si>
  <si>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</si>
  <si>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</si>
  <si>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</si>
  <si>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</si>
  <si>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</si>
  <si>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</si>
  <si>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</si>
  <si>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</si>
  <si>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</si>
  <si>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</si>
  <si>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</si>
  <si>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</si>
  <si>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</si>
  <si>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</si>
  <si>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</si>
  <si>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</si>
  <si>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</si>
  <si>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</si>
  <si>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</si>
  <si>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</si>
  <si>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</si>
  <si>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</si>
  <si>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</si>
  <si>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</si>
  <si>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</si>
  <si>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</si>
  <si>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</si>
  <si>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</si>
  <si>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</si>
  <si>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</si>
  <si>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</si>
  <si>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</si>
  <si>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</si>
  <si>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</si>
  <si>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</si>
  <si>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</si>
  <si>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</si>
  <si>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</si>
  <si>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</si>
  <si>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</si>
  <si>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</si>
  <si>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</si>
  <si>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</si>
  <si>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</si>
  <si>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</si>
  <si>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</si>
  <si>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</si>
  <si>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</si>
  <si>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</si>
  <si>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</si>
  <si>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</si>
  <si>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</si>
  <si>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</si>
  <si>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</si>
  <si>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</si>
  <si>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</si>
  <si>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</si>
  <si>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</si>
  <si>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</si>
  <si>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</si>
  <si>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</si>
  <si>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</si>
  <si>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</si>
  <si>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</si>
  <si>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</si>
  <si>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</si>
  <si>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</si>
  <si>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</si>
  <si>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</si>
  <si>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</si>
  <si>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</si>
  <si>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</si>
  <si>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</si>
  <si>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</si>
  <si>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</si>
  <si>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</si>
  <si>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</si>
  <si>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</si>
  <si>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</si>
  <si>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</si>
  <si>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</si>
  <si>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</si>
  <si>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</si>
  <si>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</si>
  <si>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</si>
  <si>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</si>
  <si>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</si>
  <si>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</si>
  <si>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</si>
  <si>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</si>
  <si>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</si>
  <si>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</si>
  <si>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</si>
  <si>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</si>
  <si>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</si>
  <si>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</si>
  <si>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</si>
  <si>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</si>
  <si>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</si>
  <si>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</si>
  <si>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</si>
  <si>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</si>
  <si>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</si>
  <si>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</si>
  <si>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</si>
  <si>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</si>
  <si>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</si>
  <si>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</si>
  <si>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</si>
  <si>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</si>
  <si>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</si>
  <si>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</si>
  <si>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</si>
  <si>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</si>
  <si>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</si>
  <si>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</si>
  <si>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</si>
  <si>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</si>
  <si>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</si>
  <si>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</si>
  <si>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</si>
  <si>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</si>
  <si>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</si>
  <si>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</si>
  <si>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</si>
  <si>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</si>
  <si>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</si>
  <si>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</si>
  <si>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</si>
  <si>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</si>
  <si>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</si>
  <si>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</si>
  <si>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</si>
  <si>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</si>
  <si>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</si>
  <si>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</si>
  <si>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</si>
  <si>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</si>
  <si>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</si>
  <si>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</si>
  <si>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</si>
  <si>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</si>
  <si>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</si>
  <si>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</si>
  <si>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</si>
  <si>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</si>
  <si>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</si>
  <si>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</si>
  <si>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Mailyn Mixsury</t>
  </si>
  <si>
    <t>Arrocha Luna</t>
  </si>
  <si>
    <t>6-707-590</t>
  </si>
  <si>
    <t>2024-11-18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</si>
  <si>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</si>
  <si>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</si>
  <si>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</si>
  <si>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</si>
  <si>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</si>
  <si>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</si>
  <si>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</si>
  <si>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</si>
  <si>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</si>
  <si>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</si>
  <si>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</si>
  <si>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</si>
  <si>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</si>
  <si>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</si>
  <si>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</si>
  <si>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</si>
  <si>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</si>
  <si>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</si>
  <si>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</si>
  <si>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</si>
  <si>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</si>
  <si>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</si>
  <si>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</si>
  <si>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</si>
  <si>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</si>
  <si>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</si>
  <si>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</si>
  <si>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</si>
  <si>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</si>
  <si>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</si>
  <si>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</si>
  <si>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</si>
  <si>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</si>
  <si>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</si>
  <si>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</si>
  <si>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</si>
  <si>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</si>
  <si>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</si>
  <si>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</si>
  <si>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</si>
  <si>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</si>
  <si>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</si>
  <si>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</si>
  <si>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</si>
  <si>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</si>
  <si>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</si>
  <si>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</si>
  <si>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</si>
  <si>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</si>
  <si>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</si>
  <si>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</si>
  <si>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</si>
  <si>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</si>
  <si>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</si>
  <si>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</si>
  <si>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</si>
  <si>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</si>
  <si>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</si>
  <si>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</si>
  <si>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</si>
  <si>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</si>
  <si>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</si>
  <si>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</si>
  <si>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</si>
  <si>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</si>
  <si>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</si>
  <si>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</si>
  <si>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</si>
  <si>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</si>
  <si>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</si>
  <si>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</si>
  <si>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</si>
  <si>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</si>
  <si>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</si>
  <si>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</si>
  <si>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</si>
  <si>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</si>
  <si>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</si>
  <si>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</si>
  <si>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</si>
  <si>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</si>
  <si>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</si>
  <si>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</si>
  <si>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</si>
  <si>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</si>
  <si>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</si>
  <si>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</si>
  <si>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</si>
  <si>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</si>
  <si>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</si>
  <si>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</si>
  <si>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</si>
  <si>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</si>
  <si>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</si>
  <si>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</si>
  <si>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</si>
  <si>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</si>
  <si>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</si>
  <si>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</si>
  <si>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</si>
  <si>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</si>
  <si>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</si>
  <si>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</si>
  <si>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</si>
  <si>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</si>
  <si>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</si>
  <si>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</si>
  <si>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</si>
  <si>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</si>
  <si>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</si>
  <si>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</si>
  <si>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</si>
  <si>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</si>
  <si>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</si>
  <si>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</si>
  <si>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</si>
  <si>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</si>
  <si>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</si>
  <si>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</si>
  <si>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</si>
  <si>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</si>
  <si>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</si>
  <si>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</si>
  <si>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</si>
  <si>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</si>
  <si>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</si>
  <si>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</si>
  <si>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</si>
  <si>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</si>
  <si>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Cruz Aguilar</t>
  </si>
  <si>
    <t>8-252-136</t>
  </si>
  <si>
    <t>2023-09-22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</si>
  <si>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</si>
  <si>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</si>
  <si>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</si>
  <si>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</si>
  <si>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</si>
  <si>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</si>
  <si>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</si>
  <si>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</si>
  <si>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</si>
  <si>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</si>
  <si>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</si>
  <si>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</si>
  <si>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</si>
  <si>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</si>
  <si>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</si>
  <si>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</si>
  <si>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</si>
  <si>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</si>
  <si>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</si>
  <si>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</si>
  <si>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</si>
  <si>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</si>
  <si>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</si>
  <si>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</si>
  <si>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</si>
  <si>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</si>
  <si>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</si>
  <si>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</si>
  <si>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</si>
  <si>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</si>
  <si>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</si>
  <si>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</si>
  <si>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</si>
  <si>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</si>
  <si>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</si>
  <si>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</si>
  <si>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</si>
  <si>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</si>
  <si>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</si>
  <si>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</si>
  <si>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</si>
  <si>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</si>
  <si>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</si>
  <si>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</si>
  <si>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</si>
  <si>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</si>
  <si>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</si>
  <si>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</si>
  <si>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</si>
  <si>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</si>
  <si>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</si>
  <si>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</si>
  <si>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</si>
  <si>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</si>
  <si>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</si>
  <si>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</si>
  <si>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</si>
  <si>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</si>
  <si>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</si>
  <si>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</si>
  <si>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</si>
  <si>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</si>
  <si>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</si>
  <si>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</si>
  <si>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</si>
  <si>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</si>
  <si>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Horacio Alberto</t>
  </si>
  <si>
    <t>Harris Castañeda</t>
  </si>
  <si>
    <t>PE-6-857</t>
  </si>
  <si>
    <t>2024-12-02</t>
  </si>
  <si>
    <t>Alfredo Alexander</t>
  </si>
  <si>
    <t>Caceres Gonzalez</t>
  </si>
  <si>
    <t>8-266-240</t>
  </si>
  <si>
    <t>1997-07-24</t>
  </si>
  <si>
    <t>Abilio</t>
  </si>
  <si>
    <t>Reluz Diaz</t>
  </si>
  <si>
    <t>7-88-626</t>
  </si>
  <si>
    <t>Subdirector de Sistematización de Datos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</si>
  <si>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</si>
  <si>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</si>
  <si>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</si>
  <si>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</si>
  <si>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</si>
  <si>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</si>
  <si>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</si>
  <si>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</si>
  <si>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</si>
  <si>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</si>
  <si>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</si>
  <si>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</si>
  <si>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</si>
  <si>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</si>
  <si>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</si>
  <si>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</si>
  <si>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</si>
  <si>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</si>
  <si>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</si>
  <si>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</si>
  <si>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</si>
  <si>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</si>
  <si>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</si>
  <si>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</si>
  <si>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</si>
  <si>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</si>
  <si>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</si>
  <si>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</si>
  <si>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</si>
  <si>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</si>
  <si>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Emanuel Antonio</t>
  </si>
  <si>
    <t>Vigil Montenegro</t>
  </si>
  <si>
    <t>4-766-1441</t>
  </si>
  <si>
    <t>2024-12-17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</si>
  <si>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</si>
  <si>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</si>
  <si>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</si>
  <si>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</si>
  <si>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</si>
  <si>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</si>
  <si>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</si>
  <si>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</si>
  <si>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</si>
  <si>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</si>
  <si>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</si>
  <si>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</si>
  <si>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</si>
  <si>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</si>
  <si>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</si>
  <si>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</si>
  <si>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</si>
  <si>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</si>
  <si>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</si>
  <si>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</si>
  <si>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</si>
  <si>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</si>
  <si>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</si>
  <si>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</si>
  <si>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</si>
  <si>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</si>
  <si>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</si>
  <si>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</si>
  <si>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</si>
  <si>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</si>
  <si>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</si>
  <si>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</si>
  <si>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</si>
  <si>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</si>
  <si>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</si>
  <si>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</si>
  <si>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</si>
  <si>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</si>
  <si>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</si>
  <si>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</si>
  <si>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</si>
  <si>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Yun Ramirez</t>
  </si>
  <si>
    <t>8-881-497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</si>
  <si>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</si>
  <si>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</si>
  <si>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</si>
  <si>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</si>
  <si>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</si>
  <si>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</si>
  <si>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</si>
  <si>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</si>
  <si>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</si>
  <si>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</si>
  <si>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</si>
  <si>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</si>
  <si>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</si>
  <si>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</si>
  <si>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</si>
  <si>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</si>
  <si>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</si>
  <si>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</si>
  <si>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</si>
  <si>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</si>
  <si>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</si>
  <si>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</si>
  <si>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</si>
  <si>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</si>
  <si>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</si>
  <si>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</si>
  <si>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</si>
  <si>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</si>
  <si>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</si>
  <si>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</si>
  <si>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</si>
  <si>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</si>
  <si>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</si>
  <si>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</si>
  <si>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</si>
  <si>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</si>
  <si>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</si>
  <si>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</si>
  <si>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</si>
  <si>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</si>
  <si>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</si>
  <si>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</si>
  <si>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</si>
  <si>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</si>
  <si>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</si>
  <si>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</si>
  <si>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</si>
  <si>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</si>
  <si>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</si>
  <si>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</si>
  <si>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</si>
  <si>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</si>
  <si>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</si>
  <si>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</si>
  <si>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</si>
  <si>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</si>
  <si>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</si>
  <si>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</si>
  <si>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</si>
  <si>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</si>
  <si>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</si>
  <si>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</si>
  <si>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</si>
  <si>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</si>
  <si>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</si>
  <si>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</si>
  <si>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</si>
  <si>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</si>
  <si>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</si>
  <si>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</si>
  <si>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</si>
  <si>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</si>
  <si>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</si>
  <si>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</si>
  <si>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</si>
  <si>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</si>
  <si>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</si>
  <si>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</si>
  <si>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</si>
  <si>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</si>
  <si>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</si>
  <si>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</si>
  <si>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</si>
  <si>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</si>
  <si>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</si>
  <si>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</si>
  <si>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</si>
  <si>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</si>
  <si>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</si>
  <si>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</si>
  <si>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</si>
  <si>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</si>
  <si>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</si>
  <si>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</si>
  <si>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</si>
  <si>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</si>
  <si>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</si>
  <si>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</si>
  <si>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</si>
  <si>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</si>
  <si>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</si>
  <si>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</si>
  <si>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</si>
  <si>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</si>
  <si>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</si>
  <si>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</si>
  <si>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</si>
  <si>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</si>
  <si>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</si>
  <si>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</si>
  <si>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</si>
  <si>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</si>
  <si>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</si>
  <si>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</si>
  <si>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</si>
  <si>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</si>
  <si>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</si>
  <si>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</si>
  <si>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</si>
  <si>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</si>
  <si>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</si>
  <si>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</si>
  <si>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</si>
  <si>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</si>
  <si>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</si>
  <si>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</si>
  <si>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</si>
  <si>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</si>
  <si>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</si>
  <si>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</si>
  <si>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</si>
  <si>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</si>
  <si>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</si>
  <si>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</si>
  <si>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</si>
  <si>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</si>
  <si>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</si>
  <si>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</si>
  <si>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</si>
  <si>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</si>
  <si>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</si>
  <si>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</si>
  <si>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</si>
  <si>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</si>
  <si>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</si>
  <si>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</si>
  <si>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</si>
  <si>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</si>
  <si>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</si>
  <si>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</si>
  <si>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</si>
  <si>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</si>
  <si>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</si>
  <si>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</si>
  <si>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</si>
  <si>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</si>
  <si>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</si>
  <si>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</si>
  <si>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</si>
  <si>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</si>
  <si>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</si>
  <si>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</si>
  <si>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</si>
  <si>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</si>
  <si>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</si>
  <si>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</si>
  <si>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</si>
  <si>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</si>
  <si>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</si>
  <si>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</si>
  <si>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</si>
  <si>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</si>
  <si>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</si>
  <si>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</si>
  <si>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</si>
  <si>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</si>
  <si>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</si>
  <si>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</si>
  <si>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</si>
  <si>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</si>
  <si>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</si>
  <si>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</si>
  <si>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</si>
  <si>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</si>
  <si>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</si>
  <si>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</si>
  <si>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</si>
  <si>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</si>
  <si>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</si>
  <si>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</si>
  <si>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</si>
  <si>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</si>
  <si>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</si>
  <si>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</si>
  <si>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</si>
  <si>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</si>
  <si>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</si>
  <si>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</si>
  <si>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</si>
  <si>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</si>
  <si>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</si>
  <si>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</si>
  <si>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</si>
  <si>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</si>
  <si>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</si>
  <si>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</si>
  <si>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</si>
  <si>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</si>
  <si>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</si>
  <si>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</si>
  <si>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</si>
  <si>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</si>
  <si>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</si>
  <si>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</si>
  <si>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</si>
  <si>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</si>
  <si>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</si>
  <si>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</si>
  <si>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</si>
  <si>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</si>
  <si>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</si>
  <si>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</si>
  <si>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</si>
  <si>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</si>
  <si>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</si>
  <si>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</si>
  <si>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</si>
  <si>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</si>
  <si>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</si>
  <si>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</si>
  <si>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</si>
  <si>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</si>
  <si>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</si>
  <si>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</si>
  <si>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</si>
  <si>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</si>
  <si>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</si>
  <si>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</si>
  <si>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</si>
  <si>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</si>
  <si>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</si>
  <si>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</si>
  <si>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</si>
  <si>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</si>
  <si>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</si>
  <si>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</si>
  <si>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</si>
  <si>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</si>
  <si>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</si>
  <si>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</si>
  <si>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</si>
  <si>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</si>
  <si>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</si>
  <si>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</si>
  <si>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</si>
  <si>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</si>
  <si>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</si>
  <si>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</si>
  <si>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</si>
  <si>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</si>
  <si>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</si>
  <si>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</si>
  <si>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</si>
  <si>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</si>
  <si>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</si>
  <si>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</si>
  <si>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</si>
  <si>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</si>
  <si>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</si>
  <si>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</si>
  <si>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</si>
  <si>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</si>
  <si>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</si>
  <si>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</si>
  <si>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</si>
  <si>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</si>
  <si>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</si>
  <si>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</si>
  <si>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</si>
  <si>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</si>
  <si>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</si>
  <si>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</si>
  <si>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</si>
  <si>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</si>
  <si>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</si>
  <si>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</si>
  <si>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</si>
  <si>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</si>
  <si>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</si>
  <si>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</si>
  <si>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</si>
  <si>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</si>
  <si>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</si>
  <si>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</si>
  <si>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</si>
  <si>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</si>
  <si>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</si>
  <si>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</si>
  <si>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</si>
  <si>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</si>
  <si>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</si>
  <si>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</si>
  <si>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</si>
  <si>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</si>
  <si>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</si>
  <si>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</si>
  <si>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</si>
  <si>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</si>
  <si>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</si>
  <si>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</si>
  <si>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</si>
  <si>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</si>
  <si>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</si>
  <si>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</si>
  <si>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</si>
  <si>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</si>
  <si>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</si>
  <si>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</si>
  <si>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</si>
  <si>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</si>
  <si>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</si>
  <si>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</si>
  <si>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</si>
  <si>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</si>
  <si>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</si>
  <si>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</si>
  <si>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</si>
  <si>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</si>
  <si>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</si>
  <si>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</si>
  <si>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</si>
  <si>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</si>
  <si>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</si>
  <si>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</si>
  <si>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</si>
  <si>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</si>
  <si>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</si>
  <si>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</si>
  <si>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</si>
  <si>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</si>
  <si>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</si>
  <si>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</si>
  <si>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</si>
  <si>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</si>
  <si>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</si>
  <si>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</si>
  <si>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</si>
  <si>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</si>
  <si>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</si>
  <si>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</si>
  <si>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</si>
  <si>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</si>
  <si>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</si>
  <si>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</si>
  <si>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</si>
  <si>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</si>
  <si>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</si>
  <si>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</si>
  <si>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</si>
  <si>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</si>
  <si>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</si>
  <si>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</si>
  <si>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</si>
  <si>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</si>
  <si>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</si>
  <si>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</si>
  <si>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</si>
  <si>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</si>
  <si>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</si>
  <si>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</si>
  <si>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</si>
  <si>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</si>
  <si>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</si>
  <si>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</si>
  <si>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</si>
  <si>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</si>
  <si>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</si>
  <si>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</si>
  <si>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</si>
  <si>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</si>
  <si>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</si>
  <si>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</si>
  <si>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</si>
  <si>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</si>
  <si>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</si>
  <si>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</si>
  <si>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</si>
  <si>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</si>
  <si>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</si>
  <si>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</si>
  <si>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</si>
  <si>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</si>
  <si>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</si>
  <si>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</si>
  <si>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</si>
  <si>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</si>
  <si>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</si>
  <si>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</si>
  <si>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</si>
  <si>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</si>
  <si>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</si>
  <si>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</si>
  <si>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</si>
  <si>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</si>
  <si>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</si>
  <si>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</si>
  <si>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</si>
  <si>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</si>
  <si>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</si>
  <si>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</si>
  <si>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</si>
  <si>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</si>
  <si>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</si>
  <si>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</si>
  <si>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</si>
  <si>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</si>
  <si>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</si>
  <si>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</si>
  <si>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</si>
  <si>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</si>
  <si>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</si>
  <si>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</si>
  <si>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</si>
  <si>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</si>
  <si>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</si>
  <si>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</si>
  <si>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</si>
  <si>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</si>
  <si>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</si>
  <si>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</si>
  <si>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</si>
  <si>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</si>
  <si>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</si>
  <si>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</si>
  <si>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</si>
  <si>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</si>
  <si>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</si>
  <si>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</si>
  <si>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</si>
  <si>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</si>
  <si>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</si>
  <si>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</si>
  <si>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</si>
  <si>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</si>
  <si>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</si>
  <si>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</si>
  <si>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</si>
  <si>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</si>
  <si>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</si>
  <si>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</si>
  <si>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</si>
  <si>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</si>
  <si>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</si>
  <si>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</si>
  <si>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</si>
  <si>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</si>
  <si>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</si>
  <si>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</si>
  <si>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</si>
  <si>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</si>
  <si>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</si>
  <si>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</si>
  <si>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</si>
  <si>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</si>
  <si>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</si>
  <si>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</si>
  <si>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</si>
  <si>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</si>
  <si>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</si>
  <si>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</si>
  <si>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</si>
  <si>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</si>
  <si>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</si>
  <si>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</si>
  <si>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</si>
  <si>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</si>
  <si>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</si>
  <si>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</si>
  <si>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</si>
  <si>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</si>
  <si>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</si>
  <si>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</si>
  <si>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</si>
  <si>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</si>
  <si>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</si>
  <si>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</si>
  <si>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</si>
  <si>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</si>
  <si>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</si>
  <si>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</si>
  <si>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</si>
  <si>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</si>
  <si>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</si>
  <si>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</si>
  <si>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</si>
  <si>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</si>
  <si>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</si>
  <si>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</si>
  <si>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</si>
  <si>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</si>
  <si>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</si>
  <si>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</si>
  <si>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</si>
  <si>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</si>
  <si>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</si>
  <si>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</si>
  <si>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</si>
  <si>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</si>
  <si>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</si>
  <si>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</si>
  <si>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</si>
  <si>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</si>
  <si>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</si>
  <si>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</si>
  <si>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</si>
  <si>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</si>
  <si>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</si>
  <si>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</si>
  <si>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</si>
  <si>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</si>
  <si>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</si>
  <si>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</si>
  <si>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</si>
  <si>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</si>
  <si>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</si>
  <si>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</si>
  <si>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</si>
  <si>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</si>
  <si>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</si>
  <si>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</si>
  <si>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</si>
  <si>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</si>
  <si>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</si>
  <si>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</si>
  <si>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</si>
  <si>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</si>
  <si>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</si>
  <si>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</si>
  <si>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</si>
  <si>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</si>
  <si>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</si>
  <si>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</si>
  <si>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</si>
  <si>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</si>
  <si>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</si>
  <si>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</si>
  <si>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</si>
  <si>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</si>
  <si>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</si>
  <si>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</si>
  <si>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</si>
  <si>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</si>
  <si>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</si>
  <si>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</si>
  <si>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</si>
  <si>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</si>
  <si>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</si>
  <si>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</si>
  <si>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</si>
  <si>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</si>
  <si>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</si>
  <si>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</si>
  <si>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</si>
  <si>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</si>
  <si>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</si>
  <si>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</si>
  <si>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</si>
  <si>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</si>
  <si>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</si>
  <si>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</si>
  <si>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</si>
  <si>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</si>
  <si>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</si>
  <si>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</si>
  <si>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</si>
  <si>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</si>
  <si>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</si>
  <si>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</si>
  <si>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</si>
  <si>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</si>
  <si>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</si>
  <si>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</si>
  <si>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</si>
  <si>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</si>
  <si>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</si>
  <si>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</si>
  <si>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</si>
  <si>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</si>
  <si>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</si>
  <si>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</si>
  <si>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</si>
  <si>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</si>
  <si>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</si>
  <si>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</si>
  <si>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</si>
  <si>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</si>
  <si>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</si>
  <si>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</si>
  <si>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</si>
  <si>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</si>
  <si>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</si>
  <si>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</si>
  <si>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</si>
  <si>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</si>
  <si>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</si>
  <si>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</si>
  <si>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</si>
  <si>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</si>
  <si>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</si>
  <si>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</si>
  <si>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</si>
  <si>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</si>
  <si>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</si>
  <si>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</si>
  <si>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</si>
  <si>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</si>
  <si>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</si>
  <si>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</si>
  <si>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</si>
  <si>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</si>
  <si>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</si>
  <si>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</si>
  <si>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</si>
  <si>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</si>
  <si>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</si>
  <si>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</si>
  <si>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</si>
  <si>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</si>
  <si>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</si>
  <si>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</si>
  <si>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</si>
  <si>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</si>
  <si>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</si>
  <si>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</si>
  <si>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</si>
  <si>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</si>
  <si>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</si>
  <si>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</si>
  <si>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</si>
  <si>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</si>
  <si>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</si>
  <si>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</si>
  <si>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</si>
  <si>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</si>
  <si>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</si>
  <si>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</si>
  <si>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</si>
  <si>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</si>
  <si>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</si>
  <si>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</si>
  <si>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</si>
  <si>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</si>
  <si>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</si>
  <si>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</si>
  <si>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</si>
  <si>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</si>
  <si>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</si>
  <si>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</si>
  <si>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</si>
  <si>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</si>
  <si>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</si>
  <si>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</si>
  <si>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</si>
  <si>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</si>
  <si>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</si>
  <si>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</si>
  <si>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</si>
  <si>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</si>
  <si>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</si>
  <si>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</si>
  <si>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</si>
  <si>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</si>
  <si>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</si>
  <si>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</si>
  <si>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</si>
  <si>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</si>
  <si>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</si>
  <si>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</si>
  <si>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</si>
  <si>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</si>
  <si>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</si>
  <si>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</si>
  <si>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</si>
  <si>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</si>
  <si>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</si>
  <si>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</si>
  <si>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</si>
  <si>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</si>
  <si>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</si>
  <si>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</si>
  <si>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</si>
  <si>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</si>
  <si>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</si>
  <si>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</si>
  <si>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</si>
  <si>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</si>
  <si>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</si>
  <si>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</si>
  <si>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</si>
  <si>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</si>
  <si>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</si>
  <si>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</si>
  <si>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</si>
  <si>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</si>
  <si>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</si>
  <si>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</si>
  <si>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</si>
  <si>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</si>
  <si>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</si>
  <si>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</si>
  <si>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</si>
  <si>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</si>
  <si>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</si>
  <si>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</si>
  <si>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</si>
  <si>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</si>
  <si>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</si>
  <si>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</si>
  <si>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</si>
  <si>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</si>
  <si>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</si>
  <si>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</si>
  <si>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</si>
  <si>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</si>
  <si>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</si>
  <si>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</si>
  <si>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</si>
  <si>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</si>
  <si>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</si>
  <si>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</si>
  <si>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</si>
  <si>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</si>
  <si>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</si>
  <si>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</si>
  <si>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</si>
  <si>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</si>
  <si>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</si>
  <si>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</si>
  <si>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</si>
  <si>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</si>
  <si>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</si>
  <si>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</si>
  <si>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</si>
  <si>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</si>
  <si>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</si>
  <si>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</si>
  <si>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</si>
  <si>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</si>
  <si>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</si>
  <si>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</si>
  <si>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</si>
  <si>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</si>
  <si>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</si>
  <si>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</si>
  <si>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</si>
  <si>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</si>
  <si>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</si>
  <si>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</si>
  <si>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</si>
  <si>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</si>
  <si>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</si>
  <si>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</si>
  <si>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</si>
  <si>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</si>
  <si>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</si>
  <si>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</si>
  <si>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</si>
  <si>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</si>
  <si>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</si>
  <si>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</si>
  <si>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</si>
  <si>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</si>
  <si>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</si>
  <si>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</si>
  <si>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</si>
  <si>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</si>
  <si>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</si>
  <si>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</si>
  <si>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</si>
  <si>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</si>
  <si>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</si>
  <si>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</si>
  <si>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</si>
  <si>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</si>
  <si>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</si>
  <si>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</si>
  <si>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</si>
  <si>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</si>
  <si>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</si>
  <si>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</si>
  <si>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</si>
  <si>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</si>
  <si>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</si>
  <si>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</si>
  <si>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</si>
  <si>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</si>
  <si>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</si>
  <si>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</si>
  <si>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</si>
  <si>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Tamara Elizabeth</t>
  </si>
  <si>
    <t>Martinez Paredes</t>
  </si>
  <si>
    <t>8-708-140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</si>
  <si>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</si>
  <si>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</si>
  <si>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</si>
  <si>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</si>
  <si>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</si>
  <si>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</si>
  <si>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</si>
  <si>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</si>
  <si>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</si>
  <si>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</si>
  <si>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</si>
  <si>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</si>
  <si>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</si>
  <si>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</si>
  <si>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</si>
  <si>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</si>
  <si>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Stanziola Rivera</t>
  </si>
  <si>
    <t>8-304-95</t>
  </si>
  <si>
    <t>Zavier Orlando</t>
  </si>
  <si>
    <t>Vargas Caballero</t>
  </si>
  <si>
    <t>8-851-2338</t>
  </si>
  <si>
    <t>Jose Ricardo</t>
  </si>
  <si>
    <t>Ramos Sanchez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</si>
  <si>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</si>
  <si>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</si>
  <si>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</si>
  <si>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</si>
  <si>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</si>
  <si>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</si>
  <si>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</si>
  <si>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</si>
  <si>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</si>
  <si>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</si>
  <si>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</si>
  <si>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</si>
  <si>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</si>
  <si>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</si>
  <si>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</si>
  <si>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</si>
  <si>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</si>
  <si>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</si>
  <si>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</si>
  <si>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</si>
  <si>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</si>
  <si>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</si>
  <si>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</si>
  <si>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</si>
  <si>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</si>
  <si>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</si>
  <si>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</si>
  <si>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</si>
  <si>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</si>
  <si>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</si>
  <si>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</si>
  <si>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</si>
  <si>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</si>
  <si>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</si>
  <si>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</si>
  <si>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</si>
  <si>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</si>
  <si>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</si>
  <si>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</si>
  <si>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</si>
  <si>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</si>
  <si>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</si>
  <si>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</si>
  <si>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</si>
  <si>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</si>
  <si>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</si>
  <si>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</si>
  <si>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</si>
  <si>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</si>
  <si>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</si>
  <si>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</si>
  <si>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</si>
  <si>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</si>
  <si>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</si>
  <si>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</si>
  <si>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</si>
  <si>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</si>
  <si>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</si>
  <si>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</si>
  <si>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</si>
  <si>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</si>
  <si>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</si>
  <si>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</si>
  <si>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</si>
  <si>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</si>
  <si>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</si>
  <si>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</si>
  <si>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</si>
  <si>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</si>
  <si>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</si>
  <si>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</si>
  <si>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</si>
  <si>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</si>
  <si>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</si>
  <si>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</si>
  <si>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</si>
  <si>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</si>
  <si>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</si>
  <si>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</si>
  <si>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</si>
  <si>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</si>
  <si>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</si>
  <si>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</si>
  <si>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</si>
  <si>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</si>
  <si>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</si>
  <si>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</si>
  <si>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</si>
  <si>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</si>
  <si>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</si>
  <si>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</si>
  <si>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</si>
  <si>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</si>
  <si>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</si>
  <si>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</si>
  <si>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</si>
  <si>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</si>
  <si>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</si>
  <si>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</si>
  <si>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</si>
  <si>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</si>
  <si>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</si>
  <si>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</si>
  <si>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</si>
  <si>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</si>
  <si>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</si>
  <si>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</si>
  <si>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</si>
  <si>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</si>
  <si>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</si>
  <si>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</si>
  <si>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</si>
  <si>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</si>
  <si>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</si>
  <si>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</si>
  <si>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</si>
  <si>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</si>
  <si>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</si>
  <si>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</si>
  <si>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</si>
  <si>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</si>
  <si>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</si>
  <si>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</si>
  <si>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</si>
  <si>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</si>
  <si>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</si>
  <si>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</si>
  <si>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</si>
  <si>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</si>
  <si>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</si>
  <si>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</si>
  <si>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</si>
  <si>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</si>
  <si>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</si>
  <si>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</si>
  <si>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</si>
  <si>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</si>
  <si>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</si>
  <si>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Rivas Estrada</t>
  </si>
  <si>
    <t>8-322-587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</si>
  <si>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</si>
  <si>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</si>
  <si>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</si>
  <si>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</si>
  <si>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</si>
  <si>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</si>
  <si>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</si>
  <si>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</si>
  <si>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</si>
  <si>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</si>
  <si>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</si>
  <si>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</si>
  <si>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</si>
  <si>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</si>
  <si>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</si>
  <si>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</si>
  <si>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</si>
  <si>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</si>
  <si>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</si>
  <si>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</si>
  <si>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</si>
  <si>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</si>
  <si>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</si>
  <si>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</si>
  <si>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</si>
  <si>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</si>
  <si>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</si>
  <si>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</si>
  <si>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</si>
  <si>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</si>
  <si>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</si>
  <si>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</si>
  <si>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</si>
  <si>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</si>
  <si>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</si>
  <si>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</si>
  <si>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</si>
  <si>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</si>
  <si>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</si>
  <si>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</si>
  <si>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</si>
  <si>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</si>
  <si>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</si>
  <si>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</si>
  <si>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</si>
  <si>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</si>
  <si>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</si>
  <si>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</si>
  <si>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</si>
  <si>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</si>
  <si>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</si>
  <si>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</si>
  <si>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</si>
  <si>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</si>
  <si>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</si>
  <si>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</si>
  <si>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</si>
  <si>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</si>
  <si>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</si>
  <si>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</si>
  <si>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</si>
  <si>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</si>
  <si>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</si>
  <si>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</si>
  <si>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</si>
  <si>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</si>
  <si>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</si>
  <si>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</si>
  <si>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</si>
  <si>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</si>
  <si>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</si>
  <si>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</si>
  <si>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</si>
  <si>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</si>
  <si>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</si>
  <si>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</si>
  <si>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</si>
  <si>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</si>
  <si>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</si>
  <si>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</si>
  <si>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</si>
  <si>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</si>
  <si>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</si>
  <si>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</si>
  <si>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</si>
  <si>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</si>
  <si>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</si>
  <si>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</si>
  <si>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</si>
  <si>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</si>
  <si>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</si>
  <si>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</si>
  <si>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</si>
  <si>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</si>
  <si>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</si>
  <si>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</si>
  <si>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</si>
  <si>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</si>
  <si>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</si>
  <si>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</si>
  <si>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</si>
  <si>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</si>
  <si>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</si>
  <si>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</si>
  <si>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</si>
  <si>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</si>
  <si>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</si>
  <si>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</si>
  <si>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</si>
  <si>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</si>
  <si>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</si>
  <si>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</si>
  <si>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</si>
  <si>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</si>
  <si>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</si>
  <si>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</si>
  <si>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</si>
  <si>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</si>
  <si>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</si>
  <si>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</si>
  <si>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</si>
  <si>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</si>
  <si>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</si>
  <si>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</si>
  <si>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</si>
  <si>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</si>
  <si>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</si>
  <si>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</si>
  <si>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</si>
  <si>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</si>
  <si>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</si>
  <si>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</si>
  <si>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</si>
  <si>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</si>
  <si>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</si>
  <si>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</si>
  <si>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</si>
  <si>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</si>
  <si>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</si>
  <si>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</si>
  <si>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</si>
  <si>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</si>
  <si>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</si>
  <si>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</si>
  <si>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</si>
  <si>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</si>
  <si>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</si>
  <si>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</si>
  <si>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</si>
  <si>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</si>
  <si>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</si>
  <si>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</si>
  <si>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</si>
  <si>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</si>
  <si>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</si>
  <si>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</si>
  <si>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</si>
  <si>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</si>
  <si>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</si>
  <si>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</si>
  <si>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</si>
  <si>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</si>
  <si>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</si>
  <si>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</si>
  <si>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</si>
  <si>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</si>
  <si>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</si>
  <si>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</si>
  <si>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</si>
  <si>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</si>
  <si>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</si>
  <si>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</si>
  <si>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</si>
  <si>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</si>
  <si>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</si>
  <si>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</si>
  <si>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</si>
  <si>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</si>
  <si>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</si>
  <si>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</si>
  <si>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</si>
  <si>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</si>
  <si>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</si>
  <si>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</si>
  <si>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</si>
  <si>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</si>
  <si>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</si>
  <si>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</si>
  <si>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</si>
  <si>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</si>
  <si>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</si>
  <si>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</si>
  <si>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</si>
  <si>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</si>
  <si>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</si>
  <si>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</si>
  <si>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</si>
  <si>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</si>
  <si>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</si>
  <si>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</si>
  <si>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</si>
  <si>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</si>
  <si>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</si>
  <si>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</si>
  <si>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</si>
  <si>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</si>
  <si>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</si>
  <si>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</si>
  <si>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</si>
  <si>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</si>
  <si>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</si>
  <si>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</si>
  <si>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Joselyne Jusseth</t>
  </si>
  <si>
    <t>Branford Urriola</t>
  </si>
  <si>
    <t>8-1019-1247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</si>
  <si>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</si>
  <si>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</si>
  <si>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</si>
  <si>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</si>
  <si>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</si>
  <si>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</si>
  <si>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</si>
  <si>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</si>
  <si>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</si>
  <si>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</si>
  <si>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</si>
  <si>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</si>
  <si>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</si>
  <si>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</si>
  <si>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</si>
  <si>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</si>
  <si>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</si>
  <si>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</si>
  <si>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</si>
  <si>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</si>
  <si>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</si>
  <si>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</si>
  <si>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</si>
  <si>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</si>
  <si>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</si>
  <si>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</si>
  <si>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</si>
  <si>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</si>
  <si>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</si>
  <si>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</si>
  <si>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</si>
  <si>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</si>
  <si>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</si>
  <si>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</si>
  <si>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</si>
  <si>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</si>
  <si>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</si>
  <si>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</si>
  <si>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</si>
  <si>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</si>
  <si>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</si>
  <si>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</si>
  <si>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</si>
  <si>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</si>
  <si>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</si>
  <si>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</si>
  <si>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</si>
  <si>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</si>
  <si>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</si>
  <si>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</si>
  <si>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</si>
  <si>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</si>
  <si>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</si>
  <si>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</si>
  <si>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</si>
  <si>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</si>
  <si>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Otzeida Magally</t>
  </si>
  <si>
    <t>Ponce Muñoz</t>
  </si>
  <si>
    <t>2-163-331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</si>
  <si>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</si>
  <si>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</si>
  <si>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</si>
  <si>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</si>
  <si>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</si>
  <si>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</si>
  <si>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</si>
  <si>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</si>
  <si>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</si>
  <si>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</si>
  <si>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</si>
  <si>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</si>
  <si>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</si>
  <si>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</si>
  <si>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</si>
  <si>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</si>
  <si>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</si>
  <si>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</si>
  <si>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</si>
  <si>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</si>
  <si>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</si>
  <si>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</si>
  <si>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</si>
  <si>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</si>
  <si>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</si>
  <si>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</si>
  <si>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</si>
  <si>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</si>
  <si>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</si>
  <si>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</si>
  <si>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</si>
  <si>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</si>
  <si>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</si>
  <si>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</si>
  <si>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</si>
  <si>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</si>
  <si>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</si>
  <si>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</si>
  <si>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</si>
  <si>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</si>
  <si>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</si>
  <si>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</si>
  <si>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</si>
  <si>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</si>
  <si>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</si>
  <si>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</si>
  <si>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</si>
  <si>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</si>
  <si>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</si>
  <si>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</si>
  <si>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</si>
  <si>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</si>
  <si>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</si>
  <si>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</si>
  <si>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</si>
  <si>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</si>
  <si>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</si>
  <si>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</si>
  <si>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</si>
  <si>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</si>
  <si>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</si>
  <si>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</si>
  <si>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</si>
  <si>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</si>
  <si>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</si>
  <si>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</si>
  <si>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</si>
  <si>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</si>
  <si>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</si>
  <si>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</si>
  <si>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</si>
  <si>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</si>
  <si>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</si>
  <si>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</si>
  <si>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</si>
  <si>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</si>
  <si>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</si>
  <si>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</si>
  <si>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</si>
  <si>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</si>
  <si>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</si>
  <si>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</si>
  <si>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</si>
  <si>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</si>
  <si>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</si>
  <si>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</si>
  <si>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</si>
  <si>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</si>
  <si>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</si>
  <si>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</si>
  <si>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</si>
  <si>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</si>
  <si>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</si>
  <si>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</si>
  <si>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</si>
  <si>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Victor Ariel</t>
  </si>
  <si>
    <t>Prado Caceres</t>
  </si>
  <si>
    <t>8-851-293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</si>
  <si>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</si>
  <si>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</si>
  <si>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</si>
  <si>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</si>
  <si>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</si>
  <si>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</si>
  <si>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</si>
  <si>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</si>
  <si>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</si>
  <si>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</si>
  <si>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</si>
  <si>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</si>
  <si>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</si>
  <si>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</si>
  <si>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</si>
  <si>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</si>
  <si>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</si>
  <si>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</si>
  <si>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</si>
  <si>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</si>
  <si>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</si>
  <si>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</si>
  <si>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</si>
  <si>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</si>
  <si>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</si>
  <si>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</si>
  <si>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</si>
  <si>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</si>
  <si>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</si>
  <si>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</si>
  <si>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</si>
  <si>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</si>
  <si>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</si>
  <si>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</si>
  <si>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Maribel Humberlina</t>
  </si>
  <si>
    <t>Trejos Rodriguez  de Moreno</t>
  </si>
  <si>
    <t>6-86-830</t>
  </si>
  <si>
    <t>2023-10-12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</si>
  <si>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</si>
  <si>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</si>
  <si>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</si>
  <si>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</si>
  <si>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</si>
  <si>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</si>
  <si>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</si>
  <si>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</si>
  <si>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</si>
  <si>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</si>
  <si>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</si>
  <si>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</si>
  <si>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</si>
  <si>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</si>
  <si>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</si>
  <si>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</si>
  <si>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</si>
  <si>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</si>
  <si>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</si>
  <si>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</si>
  <si>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</si>
  <si>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</si>
  <si>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</si>
  <si>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</si>
  <si>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</si>
  <si>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</si>
  <si>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</si>
  <si>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</si>
  <si>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</si>
  <si>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</si>
  <si>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</si>
  <si>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</si>
  <si>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</si>
  <si>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</si>
  <si>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</si>
  <si>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</si>
  <si>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</si>
  <si>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</si>
  <si>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</si>
  <si>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</si>
  <si>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</si>
  <si>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</si>
  <si>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</si>
  <si>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</si>
  <si>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</si>
  <si>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</si>
  <si>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</si>
  <si>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</si>
  <si>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</si>
  <si>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</si>
  <si>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</si>
  <si>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</si>
  <si>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</si>
  <si>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</si>
  <si>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</si>
  <si>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</si>
  <si>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</si>
  <si>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</si>
  <si>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</si>
  <si>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</si>
  <si>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</si>
  <si>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</si>
  <si>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</si>
  <si>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</si>
  <si>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</si>
  <si>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</si>
  <si>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</si>
  <si>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</si>
  <si>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</si>
  <si>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</si>
  <si>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</si>
  <si>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</si>
  <si>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</si>
  <si>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</si>
  <si>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</si>
  <si>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</si>
  <si>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Ricardo Angel</t>
  </si>
  <si>
    <t>Becerra Ariza</t>
  </si>
  <si>
    <t>8-771-112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</si>
  <si>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</si>
  <si>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</si>
  <si>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</si>
  <si>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</si>
  <si>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</si>
  <si>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</si>
  <si>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</si>
  <si>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</si>
  <si>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</si>
  <si>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</si>
  <si>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</si>
  <si>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</si>
  <si>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</si>
  <si>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</si>
  <si>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</si>
  <si>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</si>
  <si>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</si>
  <si>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</si>
  <si>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</si>
  <si>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</si>
  <si>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</si>
  <si>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</si>
  <si>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</si>
  <si>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</si>
  <si>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</si>
  <si>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</si>
  <si>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</si>
  <si>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</si>
  <si>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</si>
  <si>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</si>
  <si>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</si>
  <si>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</si>
  <si>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</si>
  <si>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</si>
  <si>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</si>
  <si>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</si>
  <si>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</si>
  <si>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</si>
  <si>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</si>
  <si>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</si>
  <si>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</si>
  <si>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</si>
  <si>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</si>
  <si>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</si>
  <si>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</si>
  <si>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</si>
  <si>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</si>
  <si>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</si>
  <si>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</si>
  <si>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</si>
  <si>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</si>
  <si>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</si>
  <si>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</si>
  <si>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</si>
  <si>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</si>
  <si>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</si>
  <si>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</si>
  <si>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</si>
  <si>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</si>
  <si>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</si>
  <si>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</si>
  <si>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</si>
  <si>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</si>
  <si>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</si>
  <si>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</si>
  <si>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</si>
  <si>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</si>
  <si>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</si>
  <si>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</si>
  <si>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</si>
  <si>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</si>
  <si>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</si>
  <si>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</si>
  <si>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Urriola</t>
  </si>
  <si>
    <t>9-209-668</t>
  </si>
  <si>
    <t>2022-06-01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</si>
  <si>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</si>
  <si>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</si>
  <si>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</si>
  <si>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</si>
  <si>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</si>
  <si>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</si>
  <si>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</si>
  <si>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</si>
  <si>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</si>
  <si>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</si>
  <si>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</si>
  <si>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</si>
  <si>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</si>
  <si>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</si>
  <si>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</si>
  <si>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</si>
  <si>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</si>
  <si>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</si>
  <si>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</si>
  <si>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</si>
  <si>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</si>
  <si>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</si>
  <si>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</si>
  <si>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</si>
  <si>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</si>
  <si>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</si>
  <si>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</si>
  <si>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</si>
  <si>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</si>
  <si>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</si>
  <si>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</si>
  <si>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</si>
  <si>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</si>
  <si>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</si>
  <si>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</si>
  <si>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</si>
  <si>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</si>
  <si>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</si>
  <si>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</si>
  <si>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</si>
  <si>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</si>
  <si>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</si>
  <si>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</si>
  <si>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</si>
  <si>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</si>
  <si>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</si>
  <si>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</si>
  <si>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</si>
  <si>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</si>
  <si>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</si>
  <si>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</si>
  <si>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</si>
  <si>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</si>
  <si>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</si>
  <si>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</si>
  <si>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</si>
  <si>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</si>
  <si>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</si>
  <si>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</si>
  <si>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</si>
  <si>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</si>
  <si>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</si>
  <si>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</si>
  <si>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</si>
  <si>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</si>
  <si>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</si>
  <si>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</si>
  <si>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</si>
  <si>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</si>
  <si>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</si>
  <si>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</si>
  <si>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</si>
  <si>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</si>
  <si>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</si>
  <si>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</si>
  <si>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</si>
  <si>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</si>
  <si>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</si>
  <si>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</si>
  <si>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</si>
  <si>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</si>
  <si>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</si>
  <si>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</si>
  <si>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</si>
  <si>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</si>
  <si>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</si>
  <si>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</si>
  <si>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</si>
  <si>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</si>
  <si>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</si>
  <si>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</si>
  <si>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</si>
  <si>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</si>
  <si>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</si>
  <si>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</si>
  <si>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</si>
  <si>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</si>
  <si>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</si>
  <si>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</si>
  <si>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</si>
  <si>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</si>
  <si>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</si>
  <si>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</si>
  <si>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</si>
  <si>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</si>
  <si>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</si>
  <si>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</si>
  <si>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</si>
  <si>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</si>
  <si>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</si>
  <si>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</si>
  <si>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</si>
  <si>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</si>
  <si>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</si>
  <si>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</si>
  <si>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</si>
  <si>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</si>
  <si>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</si>
  <si>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</si>
  <si>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</si>
  <si>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</si>
  <si>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</si>
  <si>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</si>
  <si>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</si>
  <si>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</si>
  <si>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</si>
  <si>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</si>
  <si>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</si>
  <si>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</si>
  <si>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</si>
  <si>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</si>
  <si>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</si>
  <si>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</si>
  <si>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</si>
  <si>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</si>
  <si>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</si>
  <si>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</si>
  <si>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</si>
  <si>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</si>
  <si>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</si>
  <si>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</si>
  <si>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</si>
  <si>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</si>
  <si>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</si>
  <si>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</si>
  <si>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</si>
  <si>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</si>
  <si>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</si>
  <si>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</si>
  <si>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</si>
  <si>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</si>
  <si>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</si>
  <si>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</si>
  <si>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</si>
  <si>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</si>
  <si>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</si>
  <si>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</si>
  <si>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</si>
  <si>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</si>
  <si>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</si>
  <si>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</si>
  <si>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</si>
  <si>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</si>
  <si>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</si>
  <si>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</si>
  <si>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</si>
  <si>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</si>
  <si>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</si>
  <si>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</si>
  <si>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</si>
  <si>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</si>
  <si>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</si>
  <si>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</si>
  <si>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</si>
  <si>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</si>
  <si>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</si>
  <si>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</si>
  <si>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</si>
  <si>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</si>
  <si>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</si>
  <si>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</si>
  <si>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</si>
  <si>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</si>
  <si>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</si>
  <si>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</si>
  <si>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</si>
  <si>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</si>
  <si>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</si>
  <si>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</si>
  <si>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</si>
  <si>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</si>
  <si>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</si>
  <si>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</si>
  <si>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</si>
  <si>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</si>
  <si>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</si>
  <si>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</si>
  <si>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</si>
  <si>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</si>
  <si>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</si>
  <si>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</si>
  <si>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</si>
  <si>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</si>
  <si>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</si>
  <si>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</si>
  <si>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</si>
  <si>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</si>
  <si>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</si>
  <si>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</si>
  <si>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</si>
  <si>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</si>
  <si>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</si>
  <si>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</si>
  <si>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</si>
  <si>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</si>
  <si>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</si>
  <si>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</si>
  <si>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</si>
  <si>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</si>
  <si>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</si>
  <si>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</si>
  <si>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</si>
  <si>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</si>
  <si>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</si>
  <si>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</si>
  <si>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</si>
  <si>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</si>
  <si>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</si>
  <si>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</si>
  <si>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</si>
  <si>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</si>
  <si>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</si>
  <si>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</si>
  <si>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</si>
  <si>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</si>
  <si>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</si>
  <si>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</si>
  <si>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</si>
  <si>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</si>
  <si>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</si>
  <si>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</si>
  <si>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</si>
  <si>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</si>
  <si>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</si>
  <si>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</si>
  <si>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</si>
  <si>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</si>
  <si>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</si>
  <si>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</si>
  <si>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</si>
  <si>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</si>
  <si>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</si>
  <si>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</si>
  <si>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</si>
  <si>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</si>
  <si>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</si>
  <si>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</si>
  <si>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</si>
  <si>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</si>
  <si>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</si>
  <si>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</si>
  <si>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</si>
  <si>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</si>
  <si>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</si>
  <si>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</si>
  <si>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</si>
  <si>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</si>
  <si>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</si>
  <si>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</si>
  <si>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</si>
  <si>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</si>
  <si>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</si>
  <si>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</si>
  <si>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</si>
  <si>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</si>
  <si>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</si>
  <si>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</si>
  <si>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</si>
  <si>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</si>
  <si>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</si>
  <si>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</si>
  <si>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</si>
  <si>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</si>
  <si>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</si>
  <si>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</si>
  <si>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</si>
  <si>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</si>
  <si>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</si>
  <si>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</si>
  <si>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</si>
  <si>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</si>
  <si>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</si>
  <si>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</si>
  <si>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</si>
  <si>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</si>
  <si>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</si>
  <si>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</si>
  <si>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</si>
  <si>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</si>
  <si>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</si>
  <si>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</si>
  <si>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</si>
  <si>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</si>
  <si>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</si>
  <si>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</si>
  <si>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</si>
  <si>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</si>
  <si>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</si>
  <si>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Nataly Del Carmen</t>
  </si>
  <si>
    <t>8-969-2299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</si>
  <si>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</si>
  <si>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</si>
  <si>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</si>
  <si>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</si>
  <si>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</si>
  <si>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</si>
  <si>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</si>
  <si>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</si>
  <si>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</si>
  <si>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</si>
  <si>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Brayhan Antonio</t>
  </si>
  <si>
    <t>De Leon Nieto</t>
  </si>
  <si>
    <t>2-745-1524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</si>
  <si>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</si>
  <si>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</si>
  <si>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</si>
  <si>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</si>
  <si>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</si>
  <si>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</si>
  <si>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</si>
  <si>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</si>
  <si>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</si>
  <si>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</si>
  <si>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</si>
  <si>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</si>
  <si>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</si>
  <si>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</si>
  <si>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</si>
  <si>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</si>
  <si>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</si>
  <si>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</si>
  <si>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</si>
  <si>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</si>
  <si>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</si>
  <si>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</si>
  <si>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</si>
  <si>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</si>
  <si>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</si>
  <si>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</si>
  <si>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</si>
  <si>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</si>
  <si>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</si>
  <si>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</si>
  <si>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</si>
  <si>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</si>
  <si>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</si>
  <si>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</si>
  <si>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</si>
  <si>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</si>
  <si>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</si>
  <si>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</si>
  <si>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</si>
  <si>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</si>
  <si>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</si>
  <si>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</si>
  <si>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</si>
  <si>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</si>
  <si>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</si>
  <si>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</si>
  <si>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</si>
  <si>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</si>
  <si>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</si>
  <si>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</si>
  <si>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</si>
  <si>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</si>
  <si>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</si>
  <si>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</si>
  <si>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</si>
  <si>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</si>
  <si>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</si>
  <si>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</si>
  <si>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</si>
  <si>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</si>
  <si>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</si>
  <si>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</si>
  <si>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</si>
  <si>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</si>
  <si>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</si>
  <si>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</si>
  <si>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</si>
  <si>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</si>
  <si>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</si>
  <si>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</si>
  <si>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Leonela Izamar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</si>
  <si>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</si>
  <si>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</si>
  <si>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</si>
  <si>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</si>
  <si>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</si>
  <si>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</si>
  <si>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</si>
  <si>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</si>
  <si>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</si>
  <si>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</si>
  <si>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</si>
  <si>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</si>
  <si>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</si>
  <si>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</si>
  <si>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</si>
  <si>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</si>
  <si>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</si>
  <si>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</si>
  <si>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</si>
  <si>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</si>
  <si>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</si>
  <si>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</si>
  <si>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</si>
  <si>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</si>
  <si>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</si>
  <si>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</si>
  <si>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</si>
  <si>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</si>
  <si>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</si>
  <si>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</si>
  <si>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</si>
  <si>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</si>
  <si>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</si>
  <si>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</si>
  <si>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</si>
  <si>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</si>
  <si>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</si>
  <si>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</si>
  <si>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</si>
  <si>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</si>
  <si>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</si>
  <si>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</si>
  <si>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</si>
  <si>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</si>
  <si>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</si>
  <si>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</si>
  <si>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</si>
  <si>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</si>
  <si>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</si>
  <si>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</si>
  <si>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</si>
  <si>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</si>
  <si>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</si>
  <si>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</si>
  <si>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</si>
  <si>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</si>
  <si>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</si>
  <si>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</si>
  <si>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</si>
  <si>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</si>
  <si>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</si>
  <si>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</si>
  <si>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</si>
  <si>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</si>
  <si>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</si>
  <si>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</si>
  <si>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</si>
  <si>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</si>
  <si>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</si>
  <si>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</si>
  <si>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</si>
  <si>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</si>
  <si>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</si>
  <si>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</si>
  <si>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</si>
  <si>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</si>
  <si>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</si>
  <si>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</si>
  <si>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</si>
  <si>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</si>
  <si>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</si>
  <si>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</si>
  <si>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</si>
  <si>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</si>
  <si>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</si>
  <si>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</si>
  <si>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</si>
  <si>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</si>
  <si>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</si>
  <si>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</si>
  <si>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</si>
  <si>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</si>
  <si>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</si>
  <si>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</si>
  <si>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</si>
  <si>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</si>
  <si>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</si>
  <si>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</si>
  <si>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</si>
  <si>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</si>
  <si>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</si>
  <si>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</si>
  <si>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</si>
  <si>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</si>
  <si>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</si>
  <si>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</si>
  <si>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</si>
  <si>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</si>
  <si>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</si>
  <si>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</si>
  <si>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</si>
  <si>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</si>
  <si>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</si>
  <si>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</si>
  <si>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</si>
  <si>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</si>
  <si>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</si>
  <si>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</si>
  <si>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</si>
  <si>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</si>
  <si>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</si>
  <si>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</si>
  <si>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Ashley Charline</t>
  </si>
  <si>
    <t>Barrera Adames</t>
  </si>
  <si>
    <t>8-921-1839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</si>
  <si>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</si>
  <si>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</si>
  <si>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</si>
  <si>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</si>
  <si>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</si>
  <si>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</si>
  <si>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</si>
  <si>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</si>
  <si>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</si>
  <si>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</si>
  <si>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</si>
  <si>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</si>
  <si>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</si>
  <si>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</si>
  <si>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</si>
  <si>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</si>
  <si>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</si>
  <si>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</si>
  <si>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</si>
  <si>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</si>
  <si>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</si>
  <si>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</si>
  <si>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</si>
  <si>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</si>
  <si>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</si>
  <si>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</si>
  <si>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</si>
  <si>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</si>
  <si>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</si>
  <si>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</si>
  <si>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</si>
  <si>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</si>
  <si>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</si>
  <si>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</si>
  <si>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</si>
  <si>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</si>
  <si>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</si>
  <si>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2023-09-11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</si>
  <si>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</si>
  <si>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</si>
  <si>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</si>
  <si>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</si>
  <si>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</si>
  <si>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</si>
  <si>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</si>
  <si>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</si>
  <si>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</si>
  <si>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</si>
  <si>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</si>
  <si>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</si>
  <si>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</si>
  <si>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</si>
  <si>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</si>
  <si>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</si>
  <si>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</si>
  <si>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</si>
  <si>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</si>
  <si>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</si>
  <si>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</si>
  <si>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</si>
  <si>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</si>
  <si>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</si>
  <si>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</si>
  <si>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</si>
  <si>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</si>
  <si>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</si>
  <si>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</si>
  <si>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</si>
  <si>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</si>
  <si>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</si>
  <si>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</si>
  <si>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</si>
  <si>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</si>
  <si>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</si>
  <si>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</si>
  <si>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</si>
  <si>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</si>
  <si>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</si>
  <si>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</si>
  <si>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</si>
  <si>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</si>
  <si>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</si>
  <si>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</si>
  <si>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</si>
  <si>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</si>
  <si>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</si>
  <si>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</si>
  <si>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</si>
  <si>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</si>
  <si>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</si>
  <si>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</si>
  <si>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</si>
  <si>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</si>
  <si>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</si>
  <si>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</si>
  <si>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</si>
  <si>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</si>
  <si>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</si>
  <si>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</si>
  <si>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</si>
  <si>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</si>
  <si>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</si>
  <si>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</si>
  <si>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</si>
  <si>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</si>
  <si>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</si>
  <si>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</si>
  <si>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</si>
  <si>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</si>
  <si>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</si>
  <si>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</si>
  <si>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</si>
  <si>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</si>
  <si>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</si>
  <si>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</si>
  <si>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</si>
  <si>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</si>
  <si>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</si>
  <si>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</si>
  <si>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</si>
  <si>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</si>
  <si>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</si>
  <si>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</si>
  <si>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</si>
  <si>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</si>
  <si>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</si>
  <si>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</si>
  <si>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</si>
  <si>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</si>
  <si>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</si>
  <si>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</si>
  <si>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</si>
  <si>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</si>
  <si>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</si>
  <si>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</si>
  <si>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</si>
  <si>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</si>
  <si>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</si>
  <si>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</si>
  <si>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Luis Daniel</t>
  </si>
  <si>
    <t>Romer Caballero</t>
  </si>
  <si>
    <t>8-211-1948</t>
  </si>
  <si>
    <t>Yamileth Dominga</t>
  </si>
  <si>
    <t>Barria Abrego  de Salcedo</t>
  </si>
  <si>
    <t>8-801-176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</si>
  <si>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</si>
  <si>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</si>
  <si>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</si>
  <si>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</si>
  <si>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</si>
  <si>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</si>
  <si>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</si>
  <si>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</si>
  <si>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</si>
  <si>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</si>
  <si>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</si>
  <si>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</si>
  <si>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</si>
  <si>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</si>
  <si>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</si>
  <si>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</si>
  <si>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</si>
  <si>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</si>
  <si>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</si>
  <si>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</si>
  <si>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</si>
  <si>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</si>
  <si>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</si>
  <si>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</si>
  <si>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</si>
  <si>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</si>
  <si>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</si>
  <si>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</si>
  <si>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</si>
  <si>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</si>
  <si>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</si>
  <si>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</si>
  <si>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</si>
  <si>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</si>
  <si>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</si>
  <si>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</si>
  <si>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</si>
  <si>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</si>
  <si>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</si>
  <si>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Mariana Rosa</t>
  </si>
  <si>
    <t>Arias Hernández</t>
  </si>
  <si>
    <t>2-739-352</t>
  </si>
  <si>
    <t>2024-09-16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</si>
  <si>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</si>
  <si>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</si>
  <si>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</si>
  <si>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</si>
  <si>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</si>
  <si>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</si>
  <si>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</si>
  <si>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</si>
  <si>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</si>
  <si>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</si>
  <si>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</si>
  <si>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</si>
  <si>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</si>
  <si>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</si>
  <si>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</si>
  <si>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</si>
  <si>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</si>
  <si>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</si>
  <si>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</si>
  <si>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</si>
  <si>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</si>
  <si>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</si>
  <si>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</si>
  <si>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</si>
  <si>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</si>
  <si>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</si>
  <si>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</si>
  <si>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</si>
  <si>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</si>
  <si>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</si>
  <si>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</si>
  <si>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</si>
  <si>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</si>
  <si>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</si>
  <si>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</si>
  <si>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</si>
  <si>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</si>
  <si>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</si>
  <si>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</si>
  <si>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</si>
  <si>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</si>
  <si>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</si>
  <si>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2023-08-09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</si>
  <si>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</si>
  <si>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</si>
  <si>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</si>
  <si>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</si>
  <si>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</si>
  <si>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</si>
  <si>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</si>
  <si>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</si>
  <si>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</si>
  <si>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</si>
  <si>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Diaz Morales</t>
  </si>
  <si>
    <t>8-831-928</t>
  </si>
  <si>
    <t>2023-07-04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</si>
  <si>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</si>
  <si>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</si>
  <si>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</si>
  <si>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</si>
  <si>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</si>
  <si>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</si>
  <si>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</si>
  <si>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</si>
  <si>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</si>
  <si>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</si>
  <si>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</si>
  <si>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</si>
  <si>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</si>
  <si>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</si>
  <si>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</si>
  <si>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</si>
  <si>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</si>
  <si>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</si>
  <si>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</si>
  <si>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</si>
  <si>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</si>
  <si>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</si>
  <si>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8-908-295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</si>
  <si>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</si>
  <si>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</si>
  <si>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</si>
  <si>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</si>
  <si>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</si>
  <si>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</si>
  <si>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</si>
  <si>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</si>
  <si>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</si>
  <si>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</si>
  <si>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</si>
  <si>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</si>
  <si>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</si>
  <si>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</si>
  <si>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</si>
  <si>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</si>
  <si>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</si>
  <si>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</si>
  <si>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</si>
  <si>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</si>
  <si>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</si>
  <si>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</si>
  <si>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</si>
  <si>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</si>
  <si>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</si>
  <si>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</si>
  <si>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</si>
  <si>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</si>
  <si>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</si>
  <si>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</si>
  <si>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</si>
  <si>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</si>
  <si>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</si>
  <si>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</si>
  <si>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Virgilio</t>
  </si>
  <si>
    <t>Pinilla Calles</t>
  </si>
  <si>
    <t>9-710-1106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</si>
  <si>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</si>
  <si>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</si>
  <si>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</si>
  <si>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</si>
  <si>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</si>
  <si>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</si>
  <si>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</si>
  <si>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</si>
  <si>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</si>
  <si>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</si>
  <si>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</si>
  <si>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</si>
  <si>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</si>
  <si>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</si>
  <si>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</si>
  <si>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</si>
  <si>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</si>
  <si>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</si>
  <si>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</si>
  <si>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</si>
  <si>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</si>
  <si>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</si>
  <si>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</si>
  <si>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</si>
  <si>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</si>
  <si>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</si>
  <si>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</si>
  <si>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</si>
  <si>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</si>
  <si>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</si>
  <si>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</si>
  <si>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</si>
  <si>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Yarima Del Carmen</t>
  </si>
  <si>
    <t>Palacios Melgarejo</t>
  </si>
  <si>
    <t>8-862-1235</t>
  </si>
  <si>
    <t>Cristian Ameth</t>
  </si>
  <si>
    <t>8-987-2446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</si>
  <si>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</si>
  <si>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</si>
  <si>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</si>
  <si>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</si>
  <si>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</si>
  <si>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</si>
  <si>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</si>
  <si>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</si>
  <si>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</si>
  <si>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</si>
  <si>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</si>
  <si>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</si>
  <si>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</si>
  <si>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</si>
  <si>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</si>
  <si>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</si>
  <si>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</si>
  <si>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Ricardo Ernesto</t>
  </si>
  <si>
    <t>Cifuentes Rodriguez</t>
  </si>
  <si>
    <t>E-8-96323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</si>
  <si>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</si>
  <si>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</si>
  <si>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</si>
  <si>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</si>
  <si>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</si>
  <si>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</si>
  <si>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</si>
  <si>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</si>
  <si>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</si>
  <si>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</si>
  <si>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</si>
  <si>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</si>
  <si>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</si>
  <si>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</si>
  <si>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</si>
  <si>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</si>
  <si>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</si>
  <si>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</si>
  <si>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Victor Javier</t>
  </si>
  <si>
    <t>Vergara Zambrano</t>
  </si>
  <si>
    <t>7-118-805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</si>
  <si>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</si>
  <si>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</si>
  <si>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</si>
  <si>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</si>
  <si>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</si>
  <si>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</si>
  <si>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</si>
  <si>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</si>
  <si>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</si>
  <si>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</si>
  <si>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</si>
  <si>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</si>
  <si>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</si>
  <si>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</si>
  <si>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</si>
  <si>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</si>
  <si>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</si>
  <si>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</si>
  <si>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</si>
  <si>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</si>
  <si>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</si>
  <si>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</si>
  <si>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</si>
  <si>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</si>
  <si>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</si>
  <si>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</si>
  <si>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</si>
  <si>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</si>
  <si>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</si>
  <si>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</si>
  <si>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</si>
  <si>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</si>
  <si>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</si>
  <si>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</si>
  <si>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</si>
  <si>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</si>
  <si>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</si>
  <si>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</si>
  <si>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</si>
  <si>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</si>
  <si>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</si>
  <si>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</si>
  <si>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</si>
  <si>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</si>
  <si>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</si>
  <si>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</si>
  <si>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</si>
  <si>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</si>
  <si>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</si>
  <si>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</si>
  <si>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</si>
  <si>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</si>
  <si>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</si>
  <si>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</si>
  <si>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</si>
  <si>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</si>
  <si>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</si>
  <si>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</si>
  <si>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</si>
  <si>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</si>
  <si>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Alcides Alfonso</t>
  </si>
  <si>
    <t>Brenes Moran</t>
  </si>
  <si>
    <t>8-284-858</t>
  </si>
  <si>
    <t>Mary Dena</t>
  </si>
  <si>
    <t>Cordoba Dominguez</t>
  </si>
  <si>
    <t>8-790-1445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</si>
  <si>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</si>
  <si>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</si>
  <si>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</si>
  <si>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</si>
  <si>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</si>
  <si>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</si>
  <si>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</si>
  <si>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</si>
  <si>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</si>
  <si>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2022-07-06</t>
  </si>
  <si>
    <t>Cristina Lineth</t>
  </si>
  <si>
    <t>Ceballos Ayala</t>
  </si>
  <si>
    <t>8-948-2076</t>
  </si>
  <si>
    <t>2024-07-08</t>
  </si>
  <si>
    <t>Jeiffer Liriett</t>
  </si>
  <si>
    <t>Montenegro Stanziola</t>
  </si>
  <si>
    <t>8-940-568</t>
  </si>
  <si>
    <t>2024-09-11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</si>
  <si>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</si>
  <si>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</si>
  <si>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</si>
  <si>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</si>
  <si>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</si>
  <si>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</si>
  <si>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</si>
  <si>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</si>
  <si>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</si>
  <si>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</si>
  <si>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</si>
  <si>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</si>
  <si>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</si>
  <si>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</si>
  <si>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</si>
  <si>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</si>
  <si>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Rosiquel</t>
  </si>
  <si>
    <t>Vento Lara  de Jaen</t>
  </si>
  <si>
    <t>9-179-876</t>
  </si>
  <si>
    <t>Williams Patrick</t>
  </si>
  <si>
    <t>Mosquera Rosero</t>
  </si>
  <si>
    <t>8-889-1600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</si>
  <si>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</si>
  <si>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</si>
  <si>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</si>
  <si>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</si>
  <si>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</si>
  <si>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</si>
  <si>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</si>
  <si>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</si>
  <si>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</si>
  <si>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</si>
  <si>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</si>
  <si>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</si>
  <si>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</si>
  <si>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</si>
  <si>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</si>
  <si>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</si>
  <si>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</si>
  <si>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</si>
  <si>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Yuleidis Ailen</t>
  </si>
  <si>
    <t>8-896-2229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</si>
  <si>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</si>
  <si>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</si>
  <si>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</si>
  <si>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</si>
  <si>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</si>
  <si>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</si>
  <si>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</si>
  <si>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</si>
  <si>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</si>
  <si>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</si>
  <si>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</si>
  <si>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</si>
  <si>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</si>
  <si>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</si>
  <si>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</si>
  <si>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</si>
  <si>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</si>
  <si>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</si>
  <si>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</si>
  <si>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</si>
  <si>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</si>
  <si>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</si>
  <si>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</si>
  <si>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</si>
  <si>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</si>
  <si>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</si>
  <si>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</si>
  <si>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</si>
  <si>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</si>
  <si>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</si>
  <si>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</si>
  <si>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</si>
  <si>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</si>
  <si>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</si>
  <si>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</si>
  <si>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</si>
  <si>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</si>
  <si>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</si>
  <si>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Tailyth Del Carmen</t>
  </si>
  <si>
    <t>Galvez Fong</t>
  </si>
  <si>
    <t>8-929-540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</si>
  <si>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</si>
  <si>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</si>
  <si>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</si>
  <si>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</si>
  <si>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</si>
  <si>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</si>
  <si>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</si>
  <si>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</si>
  <si>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</si>
  <si>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</si>
  <si>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</si>
  <si>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</si>
  <si>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</si>
  <si>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</si>
  <si>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</si>
  <si>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Sanchez Diaz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</si>
  <si>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</si>
  <si>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</si>
  <si>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</si>
  <si>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</si>
  <si>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</si>
  <si>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</si>
  <si>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</si>
  <si>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</si>
  <si>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</si>
  <si>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Yarelyn Shajanis</t>
  </si>
  <si>
    <t>Robinson Olivares</t>
  </si>
  <si>
    <t>8-1017-925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</si>
  <si>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</si>
  <si>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</si>
  <si>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</si>
  <si>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</si>
  <si>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</si>
  <si>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</si>
  <si>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</si>
  <si>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Maybelline Edith</t>
  </si>
  <si>
    <t>Cruz Oda</t>
  </si>
  <si>
    <t>8-887-415</t>
  </si>
  <si>
    <t>2024-09-30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</si>
  <si>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</si>
  <si>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</si>
  <si>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</si>
  <si>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</si>
  <si>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</si>
  <si>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</si>
  <si>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</si>
  <si>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</si>
  <si>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</si>
  <si>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Adela Elvira</t>
  </si>
  <si>
    <t>Bastidas Lopez  de Montero</t>
  </si>
  <si>
    <t>8-841-1761</t>
  </si>
  <si>
    <t>Kiara Yarlenis</t>
  </si>
  <si>
    <t>Altamiranda Nuñez</t>
  </si>
  <si>
    <t>8-1015-226</t>
  </si>
  <si>
    <t>Eric Ian</t>
  </si>
  <si>
    <t>Pedroza Armuelles</t>
  </si>
  <si>
    <t>8-985-1130</t>
  </si>
  <si>
    <t>Mayrielis Iliana</t>
  </si>
  <si>
    <t>De Los Ríos Díaz</t>
  </si>
  <si>
    <t>8-967-2356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</si>
  <si>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</si>
  <si>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</si>
  <si>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</si>
  <si>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</si>
  <si>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</si>
  <si>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</si>
  <si>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</si>
  <si>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</si>
  <si>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</si>
  <si>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</si>
  <si>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</si>
  <si>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</si>
  <si>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</si>
  <si>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</si>
  <si>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</si>
  <si>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</si>
  <si>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</si>
  <si>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</si>
  <si>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</si>
  <si>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</si>
  <si>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</si>
  <si>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</si>
  <si>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</si>
  <si>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</si>
  <si>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</si>
  <si>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</si>
  <si>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</si>
  <si>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</si>
  <si>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</si>
  <si>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</si>
  <si>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</si>
  <si>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</si>
  <si>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</si>
  <si>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</si>
  <si>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</si>
  <si>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</si>
  <si>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</si>
  <si>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</si>
  <si>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</si>
  <si>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</si>
  <si>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</si>
  <si>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</si>
  <si>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</si>
  <si>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</si>
  <si>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</si>
  <si>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</si>
  <si>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Elsy</t>
  </si>
  <si>
    <t>Chaqui Rengifo  de Castillo</t>
  </si>
  <si>
    <t>8-913-475</t>
  </si>
  <si>
    <t>2024-10-09</t>
  </si>
  <si>
    <t>Uagadokikili Aliria</t>
  </si>
  <si>
    <t>Arias Robinson</t>
  </si>
  <si>
    <t>10-711-1110</t>
  </si>
  <si>
    <t>Héctor Emilio</t>
  </si>
  <si>
    <t>González Pinzón</t>
  </si>
  <si>
    <t>8-339-480</t>
  </si>
  <si>
    <t>2024-11-19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</si>
  <si>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</si>
  <si>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</si>
  <si>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</si>
  <si>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</si>
  <si>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</si>
  <si>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</si>
  <si>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</si>
  <si>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</si>
  <si>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</si>
  <si>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</si>
  <si>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</si>
  <si>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</si>
  <si>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</si>
  <si>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</si>
  <si>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</si>
  <si>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</si>
  <si>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</si>
  <si>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</si>
  <si>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</si>
  <si>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</si>
  <si>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</si>
  <si>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</si>
  <si>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</si>
  <si>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</si>
  <si>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</si>
  <si>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</si>
  <si>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</si>
  <si>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</si>
  <si>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</si>
  <si>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</si>
  <si>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</si>
  <si>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</si>
  <si>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</si>
  <si>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</si>
  <si>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</si>
  <si>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</si>
  <si>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</si>
  <si>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</si>
  <si>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</si>
  <si>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</si>
  <si>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</si>
  <si>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</si>
  <si>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</si>
  <si>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</si>
  <si>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</si>
  <si>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</si>
  <si>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</si>
  <si>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</si>
  <si>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</si>
  <si>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</si>
  <si>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</si>
  <si>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</si>
  <si>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</si>
  <si>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</si>
  <si>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</si>
  <si>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</si>
  <si>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</si>
  <si>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</si>
  <si>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</si>
  <si>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</si>
  <si>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</si>
  <si>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</si>
  <si>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</si>
  <si>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</si>
  <si>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</si>
  <si>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</si>
  <si>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</si>
  <si>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</si>
  <si>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</si>
  <si>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</si>
  <si>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</si>
  <si>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</si>
  <si>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</si>
  <si>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</si>
  <si>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</si>
  <si>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</si>
  <si>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</si>
  <si>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</si>
  <si>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</si>
  <si>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</si>
  <si>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</si>
  <si>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</si>
  <si>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</si>
  <si>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</si>
  <si>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</si>
  <si>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</si>
  <si>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</si>
  <si>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</si>
  <si>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</si>
  <si>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</si>
  <si>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</si>
  <si>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</si>
  <si>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</si>
  <si>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</si>
  <si>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</si>
  <si>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</si>
  <si>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</si>
  <si>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</si>
  <si>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</si>
  <si>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</si>
  <si>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</si>
  <si>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</si>
  <si>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</si>
  <si>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</si>
  <si>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</si>
  <si>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</si>
  <si>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</si>
  <si>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</si>
  <si>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</si>
  <si>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</si>
  <si>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</si>
  <si>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Dayana Jhonnett</t>
  </si>
  <si>
    <t>Reyna Mendieta</t>
  </si>
  <si>
    <t>8-752-202</t>
  </si>
  <si>
    <t>Crisol Antonia</t>
  </si>
  <si>
    <t>Minera Gonzalez</t>
  </si>
  <si>
    <t>8-529-2004</t>
  </si>
  <si>
    <t>2024-09-10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</si>
  <si>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</si>
  <si>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</si>
  <si>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</si>
  <si>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</si>
  <si>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</si>
  <si>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</si>
  <si>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</si>
  <si>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</si>
  <si>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</si>
  <si>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</si>
  <si>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</si>
  <si>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</si>
  <si>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</si>
  <si>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</si>
  <si>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</si>
  <si>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</si>
  <si>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</si>
  <si>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</si>
  <si>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</si>
  <si>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</si>
  <si>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</si>
  <si>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</si>
  <si>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</si>
  <si>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</si>
  <si>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</si>
  <si>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</si>
  <si>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</si>
  <si>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</si>
  <si>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</si>
  <si>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</si>
  <si>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</si>
  <si>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</si>
  <si>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Hernandez Batista</t>
  </si>
  <si>
    <t>8-743-1047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</si>
  <si>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</si>
  <si>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</si>
  <si>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</si>
  <si>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</si>
  <si>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</si>
  <si>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</si>
  <si>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</si>
  <si>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</si>
  <si>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</si>
  <si>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</si>
  <si>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</si>
  <si>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</si>
  <si>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</si>
  <si>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</si>
  <si>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</si>
  <si>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</si>
  <si>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</si>
  <si>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</si>
  <si>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</si>
  <si>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</si>
  <si>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</si>
  <si>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</si>
  <si>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</si>
  <si>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</si>
  <si>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</si>
  <si>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</si>
  <si>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</si>
  <si>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</si>
  <si>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</si>
  <si>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</si>
  <si>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</si>
  <si>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</si>
  <si>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</si>
  <si>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</si>
  <si>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</si>
  <si>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</si>
  <si>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</si>
  <si>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Ricardo José</t>
  </si>
  <si>
    <t>De Leon Flores</t>
  </si>
  <si>
    <t>9-759-1118</t>
  </si>
  <si>
    <t>2024-10-03</t>
  </si>
  <si>
    <t>Pinto Portillo</t>
  </si>
  <si>
    <t>8-361-810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</si>
  <si>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</si>
  <si>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</si>
  <si>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</si>
  <si>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</si>
  <si>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</si>
  <si>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</si>
  <si>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</si>
  <si>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</si>
  <si>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</si>
  <si>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</si>
  <si>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</si>
  <si>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</si>
  <si>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</si>
  <si>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</si>
  <si>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</si>
  <si>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</si>
  <si>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</si>
  <si>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</si>
  <si>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</si>
  <si>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</si>
  <si>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</si>
  <si>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</si>
  <si>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</si>
  <si>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Johana Betzabe</t>
  </si>
  <si>
    <t>Santamaria Sire  de Gonzalez</t>
  </si>
  <si>
    <t>4-751-1181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</si>
  <si>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</si>
  <si>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</si>
  <si>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</si>
  <si>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</si>
  <si>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</si>
  <si>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</si>
  <si>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</si>
  <si>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</si>
  <si>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</si>
  <si>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</si>
  <si>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</si>
  <si>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</si>
  <si>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</si>
  <si>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</si>
  <si>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</si>
  <si>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</si>
  <si>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Ashley Nicole</t>
  </si>
  <si>
    <t>Wittgren Valladares</t>
  </si>
  <si>
    <t>8-1018-2303</t>
  </si>
  <si>
    <t>2024-09-09</t>
  </si>
  <si>
    <t>Alberto John</t>
  </si>
  <si>
    <t>Moulton Etienne</t>
  </si>
  <si>
    <t>8-814-282</t>
  </si>
  <si>
    <t>Jose Miguel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</si>
  <si>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</si>
  <si>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</si>
  <si>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</si>
  <si>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</si>
  <si>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</si>
  <si>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</si>
  <si>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</si>
  <si>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2023-05-30</t>
  </si>
  <si>
    <t>Duarte Ovalle</t>
  </si>
  <si>
    <t>8-981-2095</t>
  </si>
  <si>
    <t>Marta Estela</t>
  </si>
  <si>
    <t>Moran Hernandez</t>
  </si>
  <si>
    <t>2-705-1556</t>
  </si>
  <si>
    <t>Keyla Karina</t>
  </si>
  <si>
    <t>Moran Alonzo</t>
  </si>
  <si>
    <t>2-724-764</t>
  </si>
  <si>
    <t>2022-06-03</t>
  </si>
  <si>
    <t>Carlos Sebastian</t>
  </si>
  <si>
    <t>8-924-53</t>
  </si>
  <si>
    <t>Ivan Alexis</t>
  </si>
  <si>
    <t>Gutierrez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</si>
  <si>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</si>
  <si>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</si>
  <si>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</si>
  <si>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</si>
  <si>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</si>
  <si>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</si>
  <si>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</si>
  <si>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</si>
  <si>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</si>
  <si>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</si>
  <si>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</si>
  <si>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</si>
  <si>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</si>
  <si>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</si>
  <si>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</si>
  <si>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</si>
  <si>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</si>
  <si>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</si>
  <si>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</si>
  <si>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</si>
  <si>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</si>
  <si>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</si>
  <si>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</si>
  <si>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</si>
  <si>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</si>
  <si>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</si>
  <si>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</si>
  <si>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</si>
  <si>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</si>
  <si>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</si>
  <si>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</si>
  <si>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</si>
  <si>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</si>
  <si>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</si>
  <si>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</si>
  <si>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Gabriele Maybeth</t>
  </si>
  <si>
    <t>Yee Suarez</t>
  </si>
  <si>
    <t>2-717-2240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</si>
  <si>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</si>
  <si>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</si>
  <si>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</si>
  <si>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</si>
  <si>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</si>
  <si>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</si>
  <si>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</si>
  <si>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</si>
  <si>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</si>
  <si>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</si>
  <si>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</si>
  <si>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</si>
  <si>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</si>
  <si>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</si>
  <si>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</si>
  <si>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</si>
  <si>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</si>
  <si>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</si>
  <si>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</si>
  <si>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</si>
  <si>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</si>
  <si>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</si>
  <si>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</si>
  <si>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</si>
  <si>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</si>
  <si>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</si>
  <si>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</si>
  <si>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</si>
  <si>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</si>
  <si>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</si>
  <si>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</si>
  <si>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</si>
  <si>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</si>
  <si>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</si>
  <si>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8-880-1945</t>
  </si>
  <si>
    <t>Lydia Minerva</t>
  </si>
  <si>
    <t>Caicedo Calvo</t>
  </si>
  <si>
    <t>8-824-814</t>
  </si>
  <si>
    <t>Atencio Moreno</t>
  </si>
  <si>
    <t>8-945-584</t>
  </si>
  <si>
    <t>2023-06-13</t>
  </si>
  <si>
    <t>Ida Yoideth</t>
  </si>
  <si>
    <t>Pinzon Bellido</t>
  </si>
  <si>
    <t>8-991-276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</si>
  <si>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</si>
  <si>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</si>
  <si>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</si>
  <si>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</si>
  <si>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</si>
  <si>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</si>
  <si>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</si>
  <si>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</si>
  <si>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</si>
  <si>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</si>
  <si>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</si>
  <si>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</si>
  <si>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</si>
  <si>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</si>
  <si>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</si>
  <si>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</si>
  <si>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</si>
  <si>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Nayelis Mabel</t>
  </si>
  <si>
    <t>8-985-499</t>
  </si>
  <si>
    <t>2024-08-02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</si>
  <si>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</si>
  <si>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</si>
  <si>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</si>
  <si>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</si>
  <si>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</si>
  <si>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</si>
  <si>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</si>
  <si>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</si>
  <si>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</si>
  <si>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</si>
  <si>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</si>
  <si>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</si>
  <si>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Alejandra</t>
  </si>
  <si>
    <t>Mendieta López</t>
  </si>
  <si>
    <t>8-901-1526</t>
  </si>
  <si>
    <t>Victoria Judith</t>
  </si>
  <si>
    <t>Paz Paz</t>
  </si>
  <si>
    <t>5-704-502</t>
  </si>
  <si>
    <t>2024-02-27</t>
  </si>
  <si>
    <t>Calderon Mosquera</t>
  </si>
  <si>
    <t>8-977-2016</t>
  </si>
  <si>
    <t>Tania Tatiana</t>
  </si>
  <si>
    <t>Tejada Galindo</t>
  </si>
  <si>
    <t>8-920-1068</t>
  </si>
  <si>
    <t>8-956-934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</si>
  <si>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</si>
  <si>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</si>
  <si>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</si>
  <si>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</si>
  <si>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</si>
  <si>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</si>
  <si>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</si>
  <si>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Caes Trejos</t>
  </si>
  <si>
    <t>3-700-109</t>
  </si>
  <si>
    <t>Zuleyka Lisbeth</t>
  </si>
  <si>
    <t>Ramos Jaen</t>
  </si>
  <si>
    <t>8-764-1148</t>
  </si>
  <si>
    <t>Luis Henry</t>
  </si>
  <si>
    <t>Arias Rivera</t>
  </si>
  <si>
    <t>8-969-1382</t>
  </si>
  <si>
    <t>Hilda Esther</t>
  </si>
  <si>
    <t>8-765-881</t>
  </si>
  <si>
    <t>Fabian Anel</t>
  </si>
  <si>
    <t>Gaitan Gomez</t>
  </si>
  <si>
    <t>8-973-593</t>
  </si>
  <si>
    <t>Argelis Del Carmen</t>
  </si>
  <si>
    <t>Mendoza Acevedo  de Guerra</t>
  </si>
  <si>
    <t>4-719-681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</si>
  <si>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</si>
  <si>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</si>
  <si>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</si>
  <si>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</si>
  <si>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</si>
  <si>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</si>
  <si>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</si>
  <si>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</si>
  <si>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</si>
  <si>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</si>
  <si>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</si>
  <si>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</si>
  <si>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</si>
  <si>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</si>
  <si>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</si>
  <si>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</si>
  <si>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</si>
  <si>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</si>
  <si>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</si>
  <si>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</si>
  <si>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</si>
  <si>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</si>
  <si>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</si>
  <si>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</si>
  <si>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</si>
  <si>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</si>
  <si>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</si>
  <si>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</si>
  <si>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</si>
  <si>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</si>
  <si>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</si>
  <si>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</si>
  <si>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</si>
  <si>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</si>
  <si>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</si>
  <si>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</si>
  <si>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</si>
  <si>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</si>
  <si>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</si>
  <si>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</si>
  <si>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</si>
  <si>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</si>
  <si>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</si>
  <si>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</si>
  <si>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</si>
  <si>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</si>
  <si>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</si>
  <si>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</si>
  <si>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</si>
  <si>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</si>
  <si>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</si>
  <si>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</si>
  <si>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</si>
  <si>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</si>
  <si>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</si>
  <si>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</si>
  <si>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</si>
  <si>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</si>
  <si>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</si>
  <si>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</si>
  <si>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</si>
  <si>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</si>
  <si>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</si>
  <si>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</si>
  <si>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</si>
  <si>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</si>
  <si>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</si>
  <si>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</si>
  <si>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</si>
  <si>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</si>
  <si>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</si>
  <si>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</si>
  <si>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</si>
  <si>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</si>
  <si>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</si>
  <si>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</si>
  <si>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</si>
  <si>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</si>
  <si>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</si>
  <si>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</si>
  <si>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</si>
  <si>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</si>
  <si>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</si>
  <si>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</si>
  <si>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</si>
  <si>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</si>
  <si>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</si>
  <si>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</si>
  <si>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</si>
  <si>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</si>
  <si>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</si>
  <si>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</si>
  <si>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</si>
  <si>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</si>
  <si>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</si>
  <si>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</si>
  <si>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</si>
  <si>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</si>
  <si>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</si>
  <si>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</si>
  <si>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</si>
  <si>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</si>
  <si>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</si>
  <si>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</si>
  <si>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</si>
  <si>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</si>
  <si>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</si>
  <si>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</si>
  <si>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</si>
  <si>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</si>
  <si>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</si>
  <si>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</si>
  <si>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</si>
  <si>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</si>
  <si>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</si>
  <si>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</si>
  <si>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</si>
  <si>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</si>
  <si>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</si>
  <si>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</si>
  <si>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</si>
  <si>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Andrea Gabriela</t>
  </si>
  <si>
    <t>Cerrud Gonzalez</t>
  </si>
  <si>
    <t>8-962-2445</t>
  </si>
  <si>
    <t>2024-01-23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</si>
  <si>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</si>
  <si>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</si>
  <si>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</si>
  <si>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</si>
  <si>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</si>
  <si>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</si>
  <si>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</si>
  <si>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</si>
  <si>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</si>
  <si>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</si>
  <si>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</si>
  <si>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</si>
  <si>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</si>
  <si>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</si>
  <si>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</si>
  <si>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</si>
  <si>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</si>
  <si>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</si>
  <si>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</si>
  <si>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</si>
  <si>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</si>
  <si>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</si>
  <si>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</si>
  <si>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</si>
  <si>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</si>
  <si>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</si>
  <si>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</si>
  <si>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Marcos</t>
  </si>
  <si>
    <t>Alarcon Lan</t>
  </si>
  <si>
    <t>3-88-1207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</si>
  <si>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</si>
  <si>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</si>
  <si>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</si>
  <si>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</si>
  <si>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</si>
  <si>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</si>
  <si>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</si>
  <si>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</si>
  <si>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</si>
  <si>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</si>
  <si>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Jozsef Xavier</t>
  </si>
  <si>
    <t>Castillo Vega</t>
  </si>
  <si>
    <t>2-745-748</t>
  </si>
  <si>
    <t>Concepcion Batista</t>
  </si>
  <si>
    <t>8-794-1388</t>
  </si>
  <si>
    <t>2023-04-21</t>
  </si>
  <si>
    <t>Iván Osvaldo</t>
  </si>
  <si>
    <t>Rodriguez Velasquez</t>
  </si>
  <si>
    <t>8-1023-1079</t>
  </si>
  <si>
    <t>2024-09-06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</si>
  <si>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</si>
  <si>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</si>
  <si>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</si>
  <si>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</si>
  <si>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</si>
  <si>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</si>
  <si>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</si>
  <si>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</si>
  <si>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</si>
  <si>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</si>
  <si>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Britany Rachel</t>
  </si>
  <si>
    <t>8-979-1703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</si>
  <si>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</si>
  <si>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</si>
  <si>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</si>
  <si>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</si>
  <si>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</si>
  <si>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</si>
  <si>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</si>
  <si>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</si>
  <si>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</si>
  <si>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</si>
  <si>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</si>
  <si>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</si>
  <si>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</si>
  <si>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</si>
  <si>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</si>
  <si>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</si>
  <si>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</si>
  <si>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</si>
  <si>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</si>
  <si>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</si>
  <si>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</si>
  <si>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</si>
  <si>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</si>
  <si>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</si>
  <si>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</si>
  <si>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</si>
  <si>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</si>
  <si>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</si>
  <si>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</si>
  <si>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</si>
  <si>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</si>
  <si>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</si>
  <si>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</si>
  <si>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</si>
  <si>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</si>
  <si>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</si>
  <si>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</si>
  <si>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</si>
  <si>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</si>
  <si>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</si>
  <si>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</si>
  <si>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</si>
  <si>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</si>
  <si>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</si>
  <si>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</si>
  <si>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</si>
  <si>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</si>
  <si>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</si>
  <si>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</si>
  <si>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</si>
  <si>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</si>
  <si>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</si>
  <si>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</si>
  <si>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</si>
  <si>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</si>
  <si>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</si>
  <si>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</si>
  <si>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</si>
  <si>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</si>
  <si>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</si>
  <si>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</si>
  <si>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</si>
  <si>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</si>
  <si>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</si>
  <si>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</si>
  <si>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</si>
  <si>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</si>
  <si>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</si>
  <si>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</si>
  <si>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</si>
  <si>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</si>
  <si>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</si>
  <si>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</si>
  <si>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</si>
  <si>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</si>
  <si>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</si>
  <si>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</si>
  <si>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Luz Del Carmen</t>
  </si>
  <si>
    <t>Blandon Sanchez</t>
  </si>
  <si>
    <t>8-998-1872</t>
  </si>
  <si>
    <t>2024-09-05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</si>
  <si>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</si>
  <si>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</si>
  <si>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</si>
  <si>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</si>
  <si>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</si>
  <si>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</si>
  <si>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</si>
  <si>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</si>
  <si>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</si>
  <si>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</si>
  <si>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</si>
  <si>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</si>
  <si>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</si>
  <si>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</si>
  <si>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Lisbeth</t>
  </si>
  <si>
    <t>Martinez Diaz</t>
  </si>
  <si>
    <t>8-785-2316</t>
  </si>
  <si>
    <t>2024-06-11</t>
  </si>
  <si>
    <t>003</t>
  </si>
  <si>
    <t>Lisseth Nicole</t>
  </si>
  <si>
    <t>Serrano Pinto</t>
  </si>
  <si>
    <t>4-797-1969</t>
  </si>
  <si>
    <t>Jozéf Kadir</t>
  </si>
  <si>
    <t>Galindo Mosquera</t>
  </si>
  <si>
    <t>8-1009-1159</t>
  </si>
  <si>
    <t>Antonio Daniel</t>
  </si>
  <si>
    <t>Saavedra Cedeño</t>
  </si>
  <si>
    <t>7-708-1322</t>
  </si>
  <si>
    <t>Monika Rubiela</t>
  </si>
  <si>
    <t>Chang De Arriba</t>
  </si>
  <si>
    <t>8-768-2384</t>
  </si>
  <si>
    <t>Delia Lineth</t>
  </si>
  <si>
    <t>2-745-1528</t>
  </si>
  <si>
    <t>Sáez Nuñez</t>
  </si>
  <si>
    <t>7-705-2191</t>
  </si>
  <si>
    <t>2024-03-08</t>
  </si>
  <si>
    <t>Carlos Eugenio</t>
  </si>
  <si>
    <t>Correa Cuan</t>
  </si>
  <si>
    <t>6-52-2682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</si>
  <si>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</si>
  <si>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</si>
  <si>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</si>
  <si>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</si>
  <si>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</si>
  <si>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</si>
  <si>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</si>
  <si>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</si>
  <si>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</si>
  <si>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</si>
  <si>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</si>
  <si>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</si>
  <si>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</si>
  <si>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</si>
  <si>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</si>
  <si>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</si>
  <si>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</si>
  <si>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</si>
  <si>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</si>
  <si>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</si>
  <si>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</si>
  <si>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</si>
  <si>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</si>
  <si>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</si>
  <si>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</si>
  <si>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</si>
  <si>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</si>
  <si>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Jhojanny May</t>
  </si>
  <si>
    <t>8-848-2169</t>
  </si>
  <si>
    <t>Lopez Lorenzo</t>
  </si>
  <si>
    <t>8-910-623</t>
  </si>
  <si>
    <t>Collymore Payne</t>
  </si>
  <si>
    <t>8-847-1167</t>
  </si>
  <si>
    <t>Carmen Lisseeth</t>
  </si>
  <si>
    <t>Jimenez Quiel  de Suarez</t>
  </si>
  <si>
    <t>9-742-1537</t>
  </si>
  <si>
    <t>Iliany Lisbeth</t>
  </si>
  <si>
    <t>Campos Martinez  de De Leon</t>
  </si>
  <si>
    <t>8-932-1837</t>
  </si>
  <si>
    <t>Santos Lizondro</t>
  </si>
  <si>
    <t>4-814-1850</t>
  </si>
  <si>
    <t>Eduardo Luis</t>
  </si>
  <si>
    <t>Gonzalez Morales</t>
  </si>
  <si>
    <t>8-832-751</t>
  </si>
  <si>
    <t>Collazos Alvarado</t>
  </si>
  <si>
    <t>8-255-989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</si>
  <si>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</si>
  <si>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</si>
  <si>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</si>
  <si>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</si>
  <si>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</si>
  <si>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</si>
  <si>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</si>
  <si>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</si>
  <si>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Dallys Michelle</t>
  </si>
  <si>
    <t>Zuñiga Grifo  de Ordoñez</t>
  </si>
  <si>
    <t>8-516-2108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</si>
  <si>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</si>
  <si>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</si>
  <si>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</si>
  <si>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</si>
  <si>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</si>
  <si>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</si>
  <si>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</si>
  <si>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Rosalynd Lisseth</t>
  </si>
  <si>
    <t>Jaen Cedeño</t>
  </si>
  <si>
    <t>8-911-1465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</si>
  <si>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</si>
  <si>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</si>
  <si>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</si>
  <si>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</si>
  <si>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</si>
  <si>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</si>
  <si>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</si>
  <si>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</si>
  <si>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</si>
  <si>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</si>
  <si>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</si>
  <si>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</si>
  <si>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</si>
  <si>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</si>
  <si>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</si>
  <si>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</si>
  <si>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</si>
  <si>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</si>
  <si>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</si>
  <si>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</si>
  <si>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</si>
  <si>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</si>
  <si>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</si>
  <si>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</si>
  <si>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</si>
  <si>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</si>
  <si>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</si>
  <si>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</si>
  <si>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</si>
  <si>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</si>
  <si>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</si>
  <si>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</si>
  <si>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</si>
  <si>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</si>
  <si>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</si>
  <si>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</si>
  <si>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</si>
  <si>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</si>
  <si>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</si>
  <si>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</si>
  <si>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</si>
  <si>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</si>
  <si>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</si>
  <si>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</si>
  <si>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</si>
  <si>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</si>
  <si>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</si>
  <si>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</si>
  <si>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</si>
  <si>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</si>
  <si>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</si>
  <si>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</si>
  <si>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</si>
  <si>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</si>
  <si>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</si>
  <si>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</si>
  <si>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</si>
  <si>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</si>
  <si>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</si>
  <si>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</si>
  <si>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</si>
  <si>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</si>
  <si>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</si>
  <si>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</si>
  <si>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</si>
  <si>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</si>
  <si>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</si>
  <si>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</si>
  <si>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</si>
  <si>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</si>
  <si>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</si>
  <si>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</si>
  <si>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</si>
  <si>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</si>
  <si>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</si>
  <si>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</si>
  <si>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</si>
  <si>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</si>
  <si>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</si>
  <si>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</si>
  <si>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</si>
  <si>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</si>
  <si>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</si>
  <si>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</si>
  <si>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</si>
  <si>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</si>
  <si>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</si>
  <si>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</si>
  <si>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</si>
  <si>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</si>
  <si>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</si>
  <si>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</si>
  <si>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</si>
  <si>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</si>
  <si>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</si>
  <si>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</si>
  <si>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</si>
  <si>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</si>
  <si>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</si>
  <si>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</si>
  <si>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</si>
  <si>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</si>
  <si>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</si>
  <si>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</si>
  <si>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</si>
  <si>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</si>
  <si>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</si>
  <si>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</si>
  <si>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</si>
  <si>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</si>
  <si>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</si>
  <si>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</si>
  <si>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</si>
  <si>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</si>
  <si>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</si>
  <si>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</si>
  <si>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</si>
  <si>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</si>
  <si>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</si>
  <si>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</si>
  <si>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</si>
  <si>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</si>
  <si>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</si>
  <si>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</si>
  <si>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</si>
  <si>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</si>
  <si>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</si>
  <si>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</si>
  <si>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</si>
  <si>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</si>
  <si>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</si>
  <si>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</si>
  <si>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</si>
  <si>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</si>
  <si>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</si>
  <si>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</si>
  <si>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</si>
  <si>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</si>
  <si>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</si>
  <si>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</si>
  <si>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</si>
  <si>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</si>
  <si>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</si>
  <si>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</si>
  <si>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</si>
  <si>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</si>
  <si>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</si>
  <si>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</si>
  <si>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</si>
  <si>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</si>
  <si>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</si>
  <si>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</si>
  <si>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</si>
  <si>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</si>
  <si>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</si>
  <si>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</si>
  <si>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</si>
  <si>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</si>
  <si>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</si>
  <si>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</si>
  <si>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</si>
  <si>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</si>
  <si>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</si>
  <si>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</si>
  <si>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</si>
  <si>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</si>
  <si>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</si>
  <si>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</si>
  <si>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</si>
  <si>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</si>
  <si>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</si>
  <si>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</si>
  <si>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</si>
  <si>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</si>
  <si>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</si>
  <si>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</si>
  <si>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</si>
  <si>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</si>
  <si>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</si>
  <si>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</si>
  <si>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</si>
  <si>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</si>
  <si>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</si>
  <si>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</si>
  <si>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</si>
  <si>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</si>
  <si>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</si>
  <si>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</si>
  <si>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</si>
  <si>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</si>
  <si>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</si>
  <si>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</si>
  <si>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</si>
  <si>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</si>
  <si>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</si>
  <si>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</si>
  <si>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</si>
  <si>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</si>
  <si>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</si>
  <si>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</si>
  <si>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</si>
  <si>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</si>
  <si>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2023-08-22</t>
  </si>
  <si>
    <t>Anabellis Del Carmen</t>
  </si>
  <si>
    <t>Espinosa Roldan</t>
  </si>
  <si>
    <t>8-861-359</t>
  </si>
  <si>
    <t>2023-01-20</t>
  </si>
  <si>
    <t>Angeline Esther</t>
  </si>
  <si>
    <t>Quintero Soo</t>
  </si>
  <si>
    <t>8-959-2205</t>
  </si>
  <si>
    <t>Melvin Alberto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</si>
  <si>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</si>
  <si>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</si>
  <si>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</si>
  <si>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</si>
  <si>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</si>
  <si>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</si>
  <si>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</si>
  <si>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</si>
  <si>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</si>
  <si>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</si>
  <si>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</si>
  <si>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</si>
  <si>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</si>
  <si>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</si>
  <si>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Marcos Alexis</t>
  </si>
  <si>
    <t>Justavino Ayala</t>
  </si>
  <si>
    <t>8-771-2052</t>
  </si>
  <si>
    <t>2024-08-05</t>
  </si>
  <si>
    <t>Nuñez Grael</t>
  </si>
  <si>
    <t>8-823-2246</t>
  </si>
  <si>
    <t>Delgado Hernandez</t>
  </si>
  <si>
    <t>7-703-1265</t>
  </si>
  <si>
    <t>Castillo Vargas</t>
  </si>
  <si>
    <t>7-97-478</t>
  </si>
  <si>
    <t>Daleshka Joan</t>
  </si>
  <si>
    <t>Bernal Andrion</t>
  </si>
  <si>
    <t>8-895-357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</si>
  <si>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</si>
  <si>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</si>
  <si>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</si>
  <si>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</si>
  <si>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</si>
  <si>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</si>
  <si>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</si>
  <si>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</si>
  <si>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</si>
  <si>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</si>
  <si>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</si>
  <si>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</si>
  <si>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</si>
  <si>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</si>
  <si>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</si>
  <si>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</si>
  <si>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</si>
  <si>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</si>
  <si>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</si>
  <si>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</si>
  <si>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</si>
  <si>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</si>
  <si>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</si>
  <si>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</si>
  <si>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</si>
  <si>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</si>
  <si>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</si>
  <si>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</si>
  <si>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</si>
  <si>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</si>
  <si>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</si>
  <si>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</si>
  <si>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</si>
  <si>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</si>
  <si>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</si>
  <si>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</si>
  <si>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</si>
  <si>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</si>
  <si>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</si>
  <si>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</si>
  <si>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</si>
  <si>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</si>
  <si>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</si>
  <si>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</si>
  <si>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</si>
  <si>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</si>
  <si>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</si>
  <si>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</si>
  <si>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</si>
  <si>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</si>
  <si>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Marin</t>
  </si>
  <si>
    <t>8-290-202</t>
  </si>
  <si>
    <t>Jaramillo Tuñon</t>
  </si>
  <si>
    <t>8-890-947</t>
  </si>
  <si>
    <t>Zaray Fara</t>
  </si>
  <si>
    <t>Aguilar Guevara</t>
  </si>
  <si>
    <t>8-805-321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</si>
  <si>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</si>
  <si>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</si>
  <si>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</si>
  <si>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</si>
  <si>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</si>
  <si>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</si>
  <si>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</si>
  <si>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</si>
  <si>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</si>
  <si>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</si>
  <si>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</si>
  <si>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</si>
  <si>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</si>
  <si>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</si>
  <si>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</si>
  <si>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</si>
  <si>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</si>
  <si>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</si>
  <si>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</si>
  <si>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</si>
  <si>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</si>
  <si>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</si>
  <si>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</si>
  <si>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</si>
  <si>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</si>
  <si>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</si>
  <si>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</si>
  <si>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</si>
  <si>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</si>
  <si>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</si>
  <si>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</si>
  <si>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</si>
  <si>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</si>
  <si>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</si>
  <si>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</si>
  <si>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</si>
  <si>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</si>
  <si>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</si>
  <si>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</si>
  <si>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</si>
  <si>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</si>
  <si>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</si>
  <si>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</si>
  <si>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</si>
  <si>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</si>
  <si>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</si>
  <si>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</si>
  <si>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</si>
  <si>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</si>
  <si>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</si>
  <si>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</si>
  <si>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</si>
  <si>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</si>
  <si>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</si>
  <si>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</si>
  <si>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</si>
  <si>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</si>
  <si>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</si>
  <si>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</si>
  <si>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</si>
  <si>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</si>
  <si>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</si>
  <si>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</si>
  <si>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</si>
  <si>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</si>
  <si>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</si>
  <si>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</si>
  <si>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</si>
  <si>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</si>
  <si>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</si>
  <si>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</si>
  <si>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</si>
  <si>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</si>
  <si>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</si>
  <si>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</si>
  <si>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Alejandro Alberto</t>
  </si>
  <si>
    <t>Vissuetti Vasquez</t>
  </si>
  <si>
    <t>8-934-2047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</si>
  <si>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</si>
  <si>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</si>
  <si>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</si>
  <si>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</si>
  <si>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</si>
  <si>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</si>
  <si>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</si>
  <si>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</si>
  <si>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</si>
  <si>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</si>
  <si>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</si>
  <si>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</si>
  <si>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</si>
  <si>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</si>
  <si>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</si>
  <si>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</si>
  <si>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</si>
  <si>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</si>
  <si>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</si>
  <si>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</si>
  <si>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</si>
  <si>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</si>
  <si>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</si>
  <si>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</si>
  <si>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</si>
  <si>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</si>
  <si>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</si>
  <si>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</si>
  <si>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</si>
  <si>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</si>
  <si>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</si>
  <si>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</si>
  <si>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</si>
  <si>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</si>
  <si>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</si>
  <si>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</si>
  <si>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</si>
  <si>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</si>
  <si>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</si>
  <si>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</si>
  <si>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Intérprete de Lenguaje de Señas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</si>
  <si>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</si>
  <si>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</si>
  <si>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</si>
  <si>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</si>
  <si>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</si>
  <si>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</si>
  <si>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</si>
  <si>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</si>
  <si>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</si>
  <si>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</si>
  <si>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</si>
  <si>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</si>
  <si>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</si>
  <si>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</si>
  <si>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</si>
  <si>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</si>
  <si>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</si>
  <si>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</si>
  <si>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</si>
  <si>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</si>
  <si>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</si>
  <si>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</si>
  <si>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</si>
  <si>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</si>
  <si>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</si>
  <si>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</si>
  <si>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</si>
  <si>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</si>
  <si>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</si>
  <si>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2023-08-23</t>
  </si>
  <si>
    <t>Lenin</t>
  </si>
  <si>
    <t>Cherigo Castrellón</t>
  </si>
  <si>
    <t>8-724-744</t>
  </si>
  <si>
    <t>2023-04-24</t>
  </si>
  <si>
    <t>Ilma Nelly</t>
  </si>
  <si>
    <t>Batista Pinilla  de Amaya</t>
  </si>
  <si>
    <t>6-72-695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</si>
  <si>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</si>
  <si>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</si>
  <si>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</si>
  <si>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</si>
  <si>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</si>
  <si>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</si>
  <si>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</si>
  <si>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</si>
  <si>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</si>
  <si>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</si>
  <si>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</si>
  <si>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</si>
  <si>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</si>
  <si>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</si>
  <si>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</si>
  <si>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</si>
  <si>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</si>
  <si>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</si>
  <si>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</si>
  <si>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</si>
  <si>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</si>
  <si>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</si>
  <si>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</si>
  <si>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</si>
  <si>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</si>
  <si>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</si>
  <si>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</si>
  <si>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</si>
  <si>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</si>
  <si>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</si>
  <si>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</si>
  <si>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</si>
  <si>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</si>
  <si>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</si>
  <si>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</si>
  <si>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</si>
  <si>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</si>
  <si>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</si>
  <si>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</si>
  <si>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</si>
  <si>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</si>
  <si>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</si>
  <si>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</si>
  <si>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</si>
  <si>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</si>
  <si>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</si>
  <si>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</si>
  <si>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</si>
  <si>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</si>
  <si>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</si>
  <si>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</si>
  <si>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</si>
  <si>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</si>
  <si>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</si>
  <si>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</si>
  <si>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</si>
  <si>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Danitza Anabel</t>
  </si>
  <si>
    <t>Rodriguez Santos</t>
  </si>
  <si>
    <t>8-499-589</t>
  </si>
  <si>
    <t>Yanesis Yaideth</t>
  </si>
  <si>
    <t>Gómez Zurita</t>
  </si>
  <si>
    <t>8-909-2175</t>
  </si>
  <si>
    <t>Castillo Salgado</t>
  </si>
  <si>
    <t>8-243-906</t>
  </si>
  <si>
    <t>Cesar Manuel</t>
  </si>
  <si>
    <t>Zambrano Ramos</t>
  </si>
  <si>
    <t>8-463-825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</si>
  <si>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</si>
  <si>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</si>
  <si>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</si>
  <si>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</si>
  <si>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</si>
  <si>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</si>
  <si>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</si>
  <si>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</si>
  <si>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</si>
  <si>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</si>
  <si>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</si>
  <si>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</si>
  <si>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</si>
  <si>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</si>
  <si>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</si>
  <si>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</si>
  <si>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</si>
  <si>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</si>
  <si>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</si>
  <si>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</si>
  <si>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</si>
  <si>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</si>
  <si>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</si>
  <si>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</si>
  <si>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</si>
  <si>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</si>
  <si>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</si>
  <si>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</si>
  <si>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</si>
  <si>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</si>
  <si>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</si>
  <si>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</si>
  <si>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</si>
  <si>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</si>
  <si>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Alessandra Lisbeth</t>
  </si>
  <si>
    <t>8-960-765</t>
  </si>
  <si>
    <t>Yodalys Aneth</t>
  </si>
  <si>
    <t>Frias Reina</t>
  </si>
  <si>
    <t>8-712-1099</t>
  </si>
  <si>
    <t>Marucell Maruja</t>
  </si>
  <si>
    <t>Pardo Rios</t>
  </si>
  <si>
    <t>8-905-577</t>
  </si>
  <si>
    <t>2023-06-29</t>
  </si>
  <si>
    <t>Vasquez Castillo</t>
  </si>
  <si>
    <t>8-947-139</t>
  </si>
  <si>
    <t>Ashly Yianeth</t>
  </si>
  <si>
    <t>Staff Guerra</t>
  </si>
  <si>
    <t>4-779-882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</si>
  <si>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</si>
  <si>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</si>
  <si>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</si>
  <si>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</si>
  <si>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</si>
  <si>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</si>
  <si>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</si>
  <si>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</si>
  <si>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</si>
  <si>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</si>
  <si>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</si>
  <si>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</si>
  <si>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</si>
  <si>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</si>
  <si>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</si>
  <si>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</si>
  <si>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</si>
  <si>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</si>
  <si>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David Joluam</t>
  </si>
  <si>
    <t>Camargo Sanchez</t>
  </si>
  <si>
    <t>8-968-673</t>
  </si>
  <si>
    <t>Maria Icela</t>
  </si>
  <si>
    <t>Almengor Espinoza</t>
  </si>
  <si>
    <t>4-770-1649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</si>
  <si>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</si>
  <si>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</si>
  <si>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</si>
  <si>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</si>
  <si>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</si>
  <si>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</si>
  <si>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</si>
  <si>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</si>
  <si>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</si>
  <si>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</si>
  <si>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</si>
  <si>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</si>
  <si>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</si>
  <si>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2023-07-10</t>
  </si>
  <si>
    <t>Tamayo Abadia</t>
  </si>
  <si>
    <t>5-711-19</t>
  </si>
  <si>
    <t>Lulibeth Maria</t>
  </si>
  <si>
    <t>Cervantes Henriquez</t>
  </si>
  <si>
    <t>8-814-8</t>
  </si>
  <si>
    <t>Ricardo Eliecer</t>
  </si>
  <si>
    <t>Olmedo Gallardo</t>
  </si>
  <si>
    <t>8-956-1296</t>
  </si>
  <si>
    <t>Keslly Nazareth</t>
  </si>
  <si>
    <t>Valencia Zarate</t>
  </si>
  <si>
    <t>8-962-462</t>
  </si>
  <si>
    <t>Fernandez Almanza</t>
  </si>
  <si>
    <t>9-765-343</t>
  </si>
  <si>
    <t>Stephanie Yaneth</t>
  </si>
  <si>
    <t>Pinto Benitez</t>
  </si>
  <si>
    <t>8-962-108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</si>
  <si>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</si>
  <si>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</si>
  <si>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</si>
  <si>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</si>
  <si>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</si>
  <si>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</si>
  <si>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</si>
  <si>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</si>
  <si>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</si>
  <si>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</si>
  <si>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</si>
  <si>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</si>
  <si>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</si>
  <si>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Carlos Gabriel</t>
  </si>
  <si>
    <t>Castillo Hernandez</t>
  </si>
  <si>
    <t>8-932-112</t>
  </si>
  <si>
    <t>2024-03-05</t>
  </si>
  <si>
    <t>Jacqueline Mabel</t>
  </si>
  <si>
    <t>Valencia Muñoz</t>
  </si>
  <si>
    <t>8-781-2139</t>
  </si>
  <si>
    <t>Erick Javier</t>
  </si>
  <si>
    <t>8-983-1819</t>
  </si>
  <si>
    <t>Emiliano Enrique</t>
  </si>
  <si>
    <t>Melendez Hernandez</t>
  </si>
  <si>
    <t>8-987-353</t>
  </si>
  <si>
    <t>Batista Martínez</t>
  </si>
  <si>
    <t>8-730-2457</t>
  </si>
  <si>
    <t>Yoziaika Michelle</t>
  </si>
  <si>
    <t>9-768-319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</si>
  <si>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</si>
  <si>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</si>
  <si>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</si>
  <si>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</si>
  <si>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</si>
  <si>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</si>
  <si>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</si>
  <si>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</si>
  <si>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</si>
  <si>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</si>
  <si>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</si>
  <si>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</si>
  <si>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</si>
  <si>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</si>
  <si>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</si>
  <si>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</si>
  <si>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</si>
  <si>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</si>
  <si>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</si>
  <si>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</si>
  <si>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</si>
  <si>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</si>
  <si>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</si>
  <si>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</si>
  <si>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</si>
  <si>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</si>
  <si>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</si>
  <si>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</si>
  <si>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</si>
  <si>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</si>
  <si>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</si>
  <si>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</si>
  <si>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</si>
  <si>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</si>
  <si>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</si>
  <si>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</si>
  <si>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2024-04-18</t>
  </si>
  <si>
    <t>Ivette Marie</t>
  </si>
  <si>
    <t>Zapata Moreno  de Tejada</t>
  </si>
  <si>
    <t>8-910-1064</t>
  </si>
  <si>
    <t>2024-10-16</t>
  </si>
  <si>
    <t>Ida Linette</t>
  </si>
  <si>
    <t>Arosemena Goti</t>
  </si>
  <si>
    <t>8-715-51</t>
  </si>
  <si>
    <t>Pahola Yitzel</t>
  </si>
  <si>
    <t>2-718-1583</t>
  </si>
  <si>
    <t>Harieth Maria</t>
  </si>
  <si>
    <t>Villamonte Pitti  de Bernal</t>
  </si>
  <si>
    <t>4-727-161</t>
  </si>
  <si>
    <t>Williams Antony</t>
  </si>
  <si>
    <t>Nie Nie</t>
  </si>
  <si>
    <t>8-963-562</t>
  </si>
  <si>
    <t>Navarro Guardia</t>
  </si>
  <si>
    <t>8-1028-1073</t>
  </si>
  <si>
    <t>Lia Gabriela</t>
  </si>
  <si>
    <t>Solis Gomez</t>
  </si>
  <si>
    <t>8-939-529</t>
  </si>
  <si>
    <t>Jonathan Alberto</t>
  </si>
  <si>
    <t>Barria Arenas</t>
  </si>
  <si>
    <t>6-714-195</t>
  </si>
  <si>
    <t>Josseany Elaine</t>
  </si>
  <si>
    <t>Mendoza Arosemena  de Duran</t>
  </si>
  <si>
    <t>8-836-2120</t>
  </si>
  <si>
    <t>Melanie Khristyn</t>
  </si>
  <si>
    <t>8-929-1048</t>
  </si>
  <si>
    <t>2024-04-26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</si>
  <si>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</si>
  <si>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</si>
  <si>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</si>
  <si>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</si>
  <si>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</si>
  <si>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</si>
  <si>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</si>
  <si>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</si>
  <si>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</si>
  <si>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</si>
  <si>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Joiry Yahel</t>
  </si>
  <si>
    <t>Osorio Medina</t>
  </si>
  <si>
    <t>8-895-2005</t>
  </si>
  <si>
    <t>Jennyfer Faviola</t>
  </si>
  <si>
    <t>8-842-519</t>
  </si>
  <si>
    <t>Yeraldine Yissel</t>
  </si>
  <si>
    <t>Rivera Ureña</t>
  </si>
  <si>
    <t>8-879-681</t>
  </si>
  <si>
    <t>Hector D'andres</t>
  </si>
  <si>
    <t>Ruiz Perez</t>
  </si>
  <si>
    <t>8-915-1415</t>
  </si>
  <si>
    <t>Cazas</t>
  </si>
  <si>
    <t>6-713-2263</t>
  </si>
  <si>
    <t>Reyes Vergara</t>
  </si>
  <si>
    <t>8-880-571</t>
  </si>
  <si>
    <t>2024-08-13</t>
  </si>
  <si>
    <t>Reynaldo Noel</t>
  </si>
  <si>
    <t>Cáceres Solís</t>
  </si>
  <si>
    <t>8-922-375</t>
  </si>
  <si>
    <t>Moreno Pandales</t>
  </si>
  <si>
    <t>8-517-763</t>
  </si>
  <si>
    <t>Jaime Antonio</t>
  </si>
  <si>
    <t>Garcia Cubilla</t>
  </si>
  <si>
    <t>8-819-717</t>
  </si>
  <si>
    <t>Daniel Adrian</t>
  </si>
  <si>
    <t>Molina Rosero</t>
  </si>
  <si>
    <t>8-998-1419</t>
  </si>
  <si>
    <t>2-105-2537</t>
  </si>
  <si>
    <t>1992-04-08</t>
  </si>
  <si>
    <t>Navarro Montero</t>
  </si>
  <si>
    <t>8-736-188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</si>
  <si>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</si>
  <si>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</si>
  <si>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</si>
  <si>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</si>
  <si>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</si>
  <si>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</si>
  <si>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</si>
  <si>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</si>
  <si>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</si>
  <si>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</si>
  <si>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Chen Del Cid</t>
  </si>
  <si>
    <t>8-733-1890</t>
  </si>
  <si>
    <t>2024-11-21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</si>
  <si>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</si>
  <si>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</si>
  <si>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</si>
  <si>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</si>
  <si>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</si>
  <si>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</si>
  <si>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</si>
  <si>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</si>
  <si>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</si>
  <si>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</si>
  <si>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</si>
  <si>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</si>
  <si>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</si>
  <si>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</si>
  <si>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</si>
  <si>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</si>
  <si>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</si>
  <si>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</si>
  <si>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</si>
  <si>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</si>
  <si>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</si>
  <si>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</si>
  <si>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</si>
  <si>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Manuela De Jesus</t>
  </si>
  <si>
    <t>Cosme Garcia</t>
  </si>
  <si>
    <t>2-128-494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</si>
  <si>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</si>
  <si>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</si>
  <si>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</si>
  <si>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</si>
  <si>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</si>
  <si>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</si>
  <si>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</si>
  <si>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</si>
  <si>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</si>
  <si>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</si>
  <si>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</si>
  <si>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</si>
  <si>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</si>
  <si>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</si>
  <si>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</si>
  <si>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</si>
  <si>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</si>
  <si>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</si>
  <si>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</si>
  <si>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</si>
  <si>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</si>
  <si>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</si>
  <si>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</si>
  <si>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</si>
  <si>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</si>
  <si>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</si>
  <si>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</si>
  <si>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</si>
  <si>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</si>
  <si>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</si>
  <si>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</si>
  <si>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</si>
  <si>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</si>
  <si>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</si>
  <si>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</si>
  <si>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</si>
  <si>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</si>
  <si>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</si>
  <si>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</si>
  <si>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</si>
  <si>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</si>
  <si>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</si>
  <si>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</si>
  <si>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</si>
  <si>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</si>
  <si>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</si>
  <si>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</si>
  <si>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</si>
  <si>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</si>
  <si>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</si>
  <si>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</si>
  <si>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Benitez Herrera</t>
  </si>
  <si>
    <t>8-759-1202</t>
  </si>
  <si>
    <t>Damaris Yadira</t>
  </si>
  <si>
    <t>Quintero Salazar</t>
  </si>
  <si>
    <t>8-768-2221</t>
  </si>
  <si>
    <t>Flores Rodriguez</t>
  </si>
  <si>
    <t>8-381-59</t>
  </si>
  <si>
    <t>Indalecio</t>
  </si>
  <si>
    <t>Tovar</t>
  </si>
  <si>
    <t>5-715-24</t>
  </si>
  <si>
    <t>Javier Gil</t>
  </si>
  <si>
    <t>Vallarino Smith</t>
  </si>
  <si>
    <t>PE-6-266</t>
  </si>
  <si>
    <t>2024-11-20</t>
  </si>
  <si>
    <t>Rodriguez Del Vasto</t>
  </si>
  <si>
    <t>8-343-476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</si>
  <si>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</si>
  <si>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</si>
  <si>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</si>
  <si>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</si>
  <si>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</si>
  <si>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</si>
  <si>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</si>
  <si>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Aquiles</t>
  </si>
  <si>
    <t>Almanza Cervantes</t>
  </si>
  <si>
    <t>8-772-605</t>
  </si>
  <si>
    <t>Esther Alicia</t>
  </si>
  <si>
    <t>Pang Velasco</t>
  </si>
  <si>
    <t>8-740-1975</t>
  </si>
  <si>
    <t>Edgar Ariel</t>
  </si>
  <si>
    <t>Gonzalez Ricord</t>
  </si>
  <si>
    <t>8-718-735</t>
  </si>
  <si>
    <t>Dalyeris Elida</t>
  </si>
  <si>
    <t>Berna Russell</t>
  </si>
  <si>
    <t>8-721-1617</t>
  </si>
  <si>
    <t>Espino Cruz</t>
  </si>
  <si>
    <t>8-333-965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</si>
  <si>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</si>
  <si>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</si>
  <si>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</si>
  <si>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</si>
  <si>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</si>
  <si>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</si>
  <si>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</si>
  <si>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</si>
  <si>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2024-04-24</t>
  </si>
  <si>
    <t>Maria Isavel</t>
  </si>
  <si>
    <t>Cumbrera Mendoza</t>
  </si>
  <si>
    <t>8-780-1833</t>
  </si>
  <si>
    <t>Román</t>
  </si>
  <si>
    <t>Márquez Valdés</t>
  </si>
  <si>
    <t>6-64-734</t>
  </si>
  <si>
    <t>Juanairis</t>
  </si>
  <si>
    <t>Cigarruista Dominguez</t>
  </si>
  <si>
    <t>7-703-681</t>
  </si>
  <si>
    <t>Justavino Peralta</t>
  </si>
  <si>
    <t>5-16-201</t>
  </si>
  <si>
    <t>Indira Elizabeth</t>
  </si>
  <si>
    <t>Perez Rocha</t>
  </si>
  <si>
    <t>8-737-2374</t>
  </si>
  <si>
    <t>Betzy Azucena</t>
  </si>
  <si>
    <t>Batista Takano</t>
  </si>
  <si>
    <t>7-710-27</t>
  </si>
  <si>
    <t>Yilda Nitza</t>
  </si>
  <si>
    <t>Lozano Miranda  de Yángüez</t>
  </si>
  <si>
    <t>8-765-2358</t>
  </si>
  <si>
    <t>Tatiana Melissa</t>
  </si>
  <si>
    <t>Tello Corro  de Espriella</t>
  </si>
  <si>
    <t>8-833-485</t>
  </si>
  <si>
    <t>2022-04-26</t>
  </si>
  <si>
    <t>Karin Denise</t>
  </si>
  <si>
    <t>Rojas Serrano</t>
  </si>
  <si>
    <t>9-718-1149</t>
  </si>
  <si>
    <t>Gabriel Octavio</t>
  </si>
  <si>
    <t>Cedeño Lam</t>
  </si>
  <si>
    <t>8-430-710</t>
  </si>
  <si>
    <t>Jay Hasmukhbhai</t>
  </si>
  <si>
    <t>Ahir Ahir</t>
  </si>
  <si>
    <t>8-956-694</t>
  </si>
  <si>
    <t>Rodriguez Trujillo</t>
  </si>
  <si>
    <t>8-734-1543</t>
  </si>
  <si>
    <t>Jesus Maria</t>
  </si>
  <si>
    <t>Batista Supo</t>
  </si>
  <si>
    <t>8-712-966</t>
  </si>
  <si>
    <t>2024-02-02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</si>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</sst>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1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327.5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"0051010"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373.25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306.75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1050.0</v>
      </c>
      <c r="I23">
        <v>157.5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1500.0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120.0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250.0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67</v>
      </c>
      <c r="G45" t="str">
        <f>"8011031"</f>
        <v>0</v>
      </c>
      <c r="H45">
        <v>1200.0</v>
      </c>
      <c r="I45">
        <v>505.0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14</v>
      </c>
      <c r="E65" t="s">
        <v>302</v>
      </c>
      <c r="F65" t="s">
        <v>243</v>
      </c>
      <c r="G65" t="str">
        <f>"0095050"</f>
        <v>0</v>
      </c>
      <c r="H65">
        <v>800.0</v>
      </c>
      <c r="I65">
        <v>120.0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250.0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90</v>
      </c>
      <c r="B73" t="s">
        <v>333</v>
      </c>
      <c r="C73" t="s">
        <v>334</v>
      </c>
      <c r="D73" t="s">
        <v>45</v>
      </c>
      <c r="E73" t="s">
        <v>335</v>
      </c>
      <c r="F73" t="s">
        <v>322</v>
      </c>
      <c r="G73" t="str">
        <f>"0091011"</f>
        <v>0</v>
      </c>
      <c r="H73">
        <v>900.0</v>
      </c>
      <c r="I73">
        <v>135.0</v>
      </c>
      <c r="J73" t="s">
        <v>336</v>
      </c>
      <c r="K73" t="s">
        <v>18</v>
      </c>
      <c r="L73" t="s">
        <v>19</v>
      </c>
    </row>
    <row r="74" spans="1:12">
      <c r="A74">
        <v>91</v>
      </c>
      <c r="B74" t="s">
        <v>337</v>
      </c>
      <c r="C74" t="s">
        <v>338</v>
      </c>
      <c r="D74" t="s">
        <v>45</v>
      </c>
      <c r="E74" t="s">
        <v>339</v>
      </c>
      <c r="F74" t="s">
        <v>340</v>
      </c>
      <c r="G74" t="str">
        <f>"0036081"</f>
        <v>0</v>
      </c>
      <c r="H74">
        <v>975.0</v>
      </c>
      <c r="I74">
        <v>146.25</v>
      </c>
      <c r="J74" t="s">
        <v>341</v>
      </c>
      <c r="K74" t="s">
        <v>18</v>
      </c>
      <c r="L74" t="s">
        <v>19</v>
      </c>
    </row>
    <row r="75" spans="1:12">
      <c r="A75">
        <v>92</v>
      </c>
      <c r="B75" t="s">
        <v>342</v>
      </c>
      <c r="C75" t="s">
        <v>343</v>
      </c>
      <c r="D75" t="s">
        <v>14</v>
      </c>
      <c r="E75" t="s">
        <v>344</v>
      </c>
      <c r="F75" t="s">
        <v>81</v>
      </c>
      <c r="G75" t="str">
        <f>"0093021"</f>
        <v>0</v>
      </c>
      <c r="H75">
        <v>900.0</v>
      </c>
      <c r="I75">
        <v>127.5</v>
      </c>
      <c r="J75" t="s">
        <v>345</v>
      </c>
      <c r="K75" t="s">
        <v>18</v>
      </c>
      <c r="L75" t="s">
        <v>19</v>
      </c>
    </row>
    <row r="76" spans="1:12">
      <c r="A76">
        <v>94</v>
      </c>
      <c r="B76" t="s">
        <v>346</v>
      </c>
      <c r="C76" t="s">
        <v>347</v>
      </c>
      <c r="D76" t="s">
        <v>14</v>
      </c>
      <c r="E76" t="s">
        <v>348</v>
      </c>
      <c r="F76" t="s">
        <v>349</v>
      </c>
      <c r="G76" t="str">
        <f>"9011040"</f>
        <v>0</v>
      </c>
      <c r="H76">
        <v>900.0</v>
      </c>
      <c r="I76">
        <v>116.25</v>
      </c>
      <c r="J76" t="s">
        <v>350</v>
      </c>
      <c r="K76" t="s">
        <v>18</v>
      </c>
      <c r="L76" t="s">
        <v>19</v>
      </c>
    </row>
    <row r="77" spans="1:12">
      <c r="A77">
        <v>95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120.0</v>
      </c>
      <c r="J77" t="s">
        <v>354</v>
      </c>
      <c r="K77" t="s">
        <v>18</v>
      </c>
      <c r="L77" t="s">
        <v>19</v>
      </c>
    </row>
    <row r="78" spans="1:12">
      <c r="A78">
        <v>98</v>
      </c>
      <c r="B78" t="s">
        <v>355</v>
      </c>
      <c r="C78" t="s">
        <v>356</v>
      </c>
      <c r="D78" t="s">
        <v>45</v>
      </c>
      <c r="E78" t="s">
        <v>357</v>
      </c>
      <c r="F78" t="s">
        <v>124</v>
      </c>
      <c r="G78" t="str">
        <f>"0071051"</f>
        <v>0</v>
      </c>
      <c r="H78">
        <v>900.0</v>
      </c>
      <c r="I78">
        <v>116.25</v>
      </c>
      <c r="J78" t="s">
        <v>358</v>
      </c>
      <c r="K78" t="s">
        <v>18</v>
      </c>
      <c r="L78" t="s">
        <v>19</v>
      </c>
    </row>
    <row r="79" spans="1:12">
      <c r="A79">
        <v>99</v>
      </c>
      <c r="B79" t="s">
        <v>359</v>
      </c>
      <c r="C79" t="s">
        <v>360</v>
      </c>
      <c r="D79" t="s">
        <v>45</v>
      </c>
      <c r="E79" t="s">
        <v>361</v>
      </c>
      <c r="F79" t="s">
        <v>331</v>
      </c>
      <c r="G79" t="str">
        <f>"0101300"</f>
        <v>0</v>
      </c>
      <c r="H79">
        <v>900.0</v>
      </c>
      <c r="I79">
        <v>250.0</v>
      </c>
      <c r="J79" t="s">
        <v>362</v>
      </c>
      <c r="K79" t="s">
        <v>18</v>
      </c>
      <c r="L79" t="s">
        <v>19</v>
      </c>
    </row>
    <row r="80" spans="1:12">
      <c r="A80">
        <v>100</v>
      </c>
      <c r="B80" t="s">
        <v>363</v>
      </c>
      <c r="C80" t="s">
        <v>364</v>
      </c>
      <c r="D80" t="s">
        <v>45</v>
      </c>
      <c r="E80" t="s">
        <v>365</v>
      </c>
      <c r="F80" t="s">
        <v>366</v>
      </c>
      <c r="G80" t="str">
        <f>"9011032"</f>
        <v>0</v>
      </c>
      <c r="H80">
        <v>900.0</v>
      </c>
      <c r="I80">
        <v>127.5</v>
      </c>
      <c r="J80" t="s">
        <v>367</v>
      </c>
      <c r="K80" t="s">
        <v>18</v>
      </c>
      <c r="L80" t="s">
        <v>19</v>
      </c>
    </row>
    <row r="81" spans="1:12">
      <c r="A81">
        <v>101</v>
      </c>
      <c r="B81" t="s">
        <v>368</v>
      </c>
      <c r="C81" t="s">
        <v>369</v>
      </c>
      <c r="D81" t="s">
        <v>45</v>
      </c>
      <c r="E81" t="s">
        <v>370</v>
      </c>
      <c r="F81" t="s">
        <v>371</v>
      </c>
      <c r="G81" t="str">
        <f>"0093022"</f>
        <v>0</v>
      </c>
      <c r="H81">
        <v>1000.0</v>
      </c>
      <c r="I81">
        <v>150.0</v>
      </c>
      <c r="J81" t="s">
        <v>372</v>
      </c>
      <c r="K81" t="s">
        <v>18</v>
      </c>
      <c r="L81" t="s">
        <v>19</v>
      </c>
    </row>
    <row r="82" spans="1:12">
      <c r="A82">
        <v>102</v>
      </c>
      <c r="B82" t="s">
        <v>373</v>
      </c>
      <c r="C82" t="s">
        <v>374</v>
      </c>
      <c r="D82" t="s">
        <v>45</v>
      </c>
      <c r="E82" t="s">
        <v>375</v>
      </c>
      <c r="F82" t="s">
        <v>81</v>
      </c>
      <c r="G82" t="str">
        <f>"0093021"</f>
        <v>0</v>
      </c>
      <c r="H82">
        <v>950.0</v>
      </c>
      <c r="I82">
        <v>142.5</v>
      </c>
      <c r="J82" t="s">
        <v>376</v>
      </c>
      <c r="K82" t="s">
        <v>18</v>
      </c>
      <c r="L82" t="s">
        <v>19</v>
      </c>
    </row>
    <row r="83" spans="1:12">
      <c r="A83">
        <v>103</v>
      </c>
      <c r="B83" t="s">
        <v>377</v>
      </c>
      <c r="C83" t="s">
        <v>378</v>
      </c>
      <c r="D83" t="s">
        <v>45</v>
      </c>
      <c r="E83" t="s">
        <v>379</v>
      </c>
      <c r="F83" t="s">
        <v>380</v>
      </c>
      <c r="G83" t="str">
        <f>"0071053"</f>
        <v>0</v>
      </c>
      <c r="H83">
        <v>900.0</v>
      </c>
      <c r="I83">
        <v>126.0</v>
      </c>
      <c r="J83" t="s">
        <v>381</v>
      </c>
      <c r="K83" t="s">
        <v>18</v>
      </c>
      <c r="L83" t="s">
        <v>19</v>
      </c>
    </row>
    <row r="84" spans="1:12">
      <c r="A84">
        <v>104</v>
      </c>
      <c r="B84" t="s">
        <v>382</v>
      </c>
      <c r="C84" t="s">
        <v>383</v>
      </c>
      <c r="D84" t="s">
        <v>45</v>
      </c>
      <c r="E84" t="s">
        <v>384</v>
      </c>
      <c r="F84" t="s">
        <v>243</v>
      </c>
      <c r="G84" t="str">
        <f>"0095050"</f>
        <v>0</v>
      </c>
      <c r="H84">
        <v>900.0</v>
      </c>
      <c r="I84">
        <v>116.25</v>
      </c>
      <c r="J84" t="s">
        <v>385</v>
      </c>
      <c r="K84" t="s">
        <v>18</v>
      </c>
      <c r="L84" t="s">
        <v>19</v>
      </c>
    </row>
    <row r="85" spans="1:12">
      <c r="A85">
        <v>105</v>
      </c>
      <c r="B85" t="s">
        <v>386</v>
      </c>
      <c r="C85" t="s">
        <v>387</v>
      </c>
      <c r="D85" t="s">
        <v>45</v>
      </c>
      <c r="E85" t="s">
        <v>388</v>
      </c>
      <c r="F85" t="s">
        <v>119</v>
      </c>
      <c r="G85" t="str">
        <f>"0091012"</f>
        <v>0</v>
      </c>
      <c r="H85">
        <v>950.0</v>
      </c>
      <c r="I85">
        <v>340.0</v>
      </c>
      <c r="J85" t="s">
        <v>389</v>
      </c>
      <c r="K85" t="s">
        <v>18</v>
      </c>
      <c r="L85" t="s">
        <v>19</v>
      </c>
    </row>
    <row r="86" spans="1:12">
      <c r="A86">
        <v>106</v>
      </c>
      <c r="B86" t="s">
        <v>390</v>
      </c>
      <c r="C86" t="s">
        <v>391</v>
      </c>
      <c r="D86" t="s">
        <v>45</v>
      </c>
      <c r="E86" t="s">
        <v>392</v>
      </c>
      <c r="F86" t="s">
        <v>124</v>
      </c>
      <c r="G86" t="str">
        <f>"0071051"</f>
        <v>0</v>
      </c>
      <c r="H86">
        <v>900.0</v>
      </c>
      <c r="I86">
        <v>127.5</v>
      </c>
      <c r="J86" t="s">
        <v>393</v>
      </c>
      <c r="K86" t="s">
        <v>18</v>
      </c>
      <c r="L86" t="s">
        <v>19</v>
      </c>
    </row>
    <row r="87" spans="1:12">
      <c r="A87">
        <v>108</v>
      </c>
      <c r="B87" t="s">
        <v>394</v>
      </c>
      <c r="C87" t="s">
        <v>395</v>
      </c>
      <c r="D87" t="s">
        <v>45</v>
      </c>
      <c r="E87" t="s">
        <v>396</v>
      </c>
      <c r="F87" t="s">
        <v>322</v>
      </c>
      <c r="G87" t="str">
        <f>"0091011"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109</v>
      </c>
      <c r="B88" t="s">
        <v>398</v>
      </c>
      <c r="C88" t="s">
        <v>399</v>
      </c>
      <c r="D88" t="s">
        <v>45</v>
      </c>
      <c r="E88" t="s">
        <v>400</v>
      </c>
      <c r="F88" t="s">
        <v>81</v>
      </c>
      <c r="G88" t="str">
        <f>"0093021"</f>
        <v>0</v>
      </c>
      <c r="H88">
        <v>900.0</v>
      </c>
      <c r="I88">
        <v>120.0</v>
      </c>
      <c r="J88" t="s">
        <v>401</v>
      </c>
      <c r="K88" t="s">
        <v>18</v>
      </c>
      <c r="L88" t="s">
        <v>19</v>
      </c>
    </row>
    <row r="89" spans="1:12">
      <c r="A89">
        <v>110</v>
      </c>
      <c r="B89" t="s">
        <v>402</v>
      </c>
      <c r="C89" t="s">
        <v>403</v>
      </c>
      <c r="D89" t="s">
        <v>14</v>
      </c>
      <c r="E89" t="s">
        <v>404</v>
      </c>
      <c r="F89" t="s">
        <v>405</v>
      </c>
      <c r="G89" t="str">
        <f>"0073021"</f>
        <v>0</v>
      </c>
      <c r="H89">
        <v>1265.0</v>
      </c>
      <c r="I89">
        <v>189.75</v>
      </c>
      <c r="J89" t="s">
        <v>406</v>
      </c>
      <c r="K89" t="s">
        <v>18</v>
      </c>
      <c r="L89" t="s">
        <v>19</v>
      </c>
    </row>
    <row r="90" spans="1:12">
      <c r="A90">
        <v>111</v>
      </c>
      <c r="B90" t="s">
        <v>407</v>
      </c>
      <c r="C90" t="s">
        <v>408</v>
      </c>
      <c r="D90" t="s">
        <v>45</v>
      </c>
      <c r="E90" t="s">
        <v>409</v>
      </c>
      <c r="F90" t="s">
        <v>81</v>
      </c>
      <c r="G90" t="str">
        <f>"0093021"</f>
        <v>0</v>
      </c>
      <c r="H90">
        <v>1100.0</v>
      </c>
      <c r="I90">
        <v>165.0</v>
      </c>
      <c r="J90" t="s">
        <v>410</v>
      </c>
      <c r="K90" t="s">
        <v>18</v>
      </c>
      <c r="L90" t="s">
        <v>19</v>
      </c>
    </row>
    <row r="91" spans="1:12">
      <c r="A91">
        <v>112</v>
      </c>
      <c r="B91" t="s">
        <v>411</v>
      </c>
      <c r="C91" t="s">
        <v>412</v>
      </c>
      <c r="D91" t="s">
        <v>45</v>
      </c>
      <c r="E91" t="s">
        <v>413</v>
      </c>
      <c r="F91" t="s">
        <v>278</v>
      </c>
      <c r="G91" t="str">
        <f>"0091021"</f>
        <v>0</v>
      </c>
      <c r="H91">
        <v>1075.0</v>
      </c>
      <c r="I91">
        <v>161.25</v>
      </c>
      <c r="J91" t="s">
        <v>414</v>
      </c>
      <c r="K91" t="s">
        <v>18</v>
      </c>
      <c r="L91" t="s">
        <v>19</v>
      </c>
    </row>
    <row r="92" spans="1:12">
      <c r="A92">
        <v>113</v>
      </c>
      <c r="B92" t="s">
        <v>415</v>
      </c>
      <c r="C92" t="s">
        <v>416</v>
      </c>
      <c r="D92" t="s">
        <v>45</v>
      </c>
      <c r="E92" t="s">
        <v>417</v>
      </c>
      <c r="F92" t="s">
        <v>106</v>
      </c>
      <c r="G92" t="str">
        <f>"0066010"</f>
        <v>0</v>
      </c>
      <c r="H92">
        <v>900.0</v>
      </c>
      <c r="I92">
        <v>127.5</v>
      </c>
      <c r="J92" t="s">
        <v>418</v>
      </c>
      <c r="K92" t="s">
        <v>18</v>
      </c>
      <c r="L92" t="s">
        <v>19</v>
      </c>
    </row>
    <row r="93" spans="1:12">
      <c r="A93">
        <v>114</v>
      </c>
      <c r="B93" t="s">
        <v>419</v>
      </c>
      <c r="C93" t="s">
        <v>420</v>
      </c>
      <c r="D93" t="s">
        <v>14</v>
      </c>
      <c r="E93" t="s">
        <v>421</v>
      </c>
      <c r="F93" t="s">
        <v>243</v>
      </c>
      <c r="G93" t="str">
        <f>"0095050"</f>
        <v>0</v>
      </c>
      <c r="H93">
        <v>900.0</v>
      </c>
      <c r="I93">
        <v>116.25</v>
      </c>
      <c r="J93" t="s">
        <v>422</v>
      </c>
      <c r="K93" t="s">
        <v>18</v>
      </c>
      <c r="L93" t="s">
        <v>19</v>
      </c>
    </row>
    <row r="94" spans="1:12">
      <c r="A94">
        <v>116</v>
      </c>
      <c r="B94" t="s">
        <v>423</v>
      </c>
      <c r="C94" t="s">
        <v>424</v>
      </c>
      <c r="D94" t="s">
        <v>45</v>
      </c>
      <c r="E94" t="s">
        <v>425</v>
      </c>
      <c r="F94" t="s">
        <v>124</v>
      </c>
      <c r="G94" t="str">
        <f>"0071051"</f>
        <v>0</v>
      </c>
      <c r="H94">
        <v>900.0</v>
      </c>
      <c r="I94">
        <v>127.5</v>
      </c>
      <c r="J94" t="s">
        <v>426</v>
      </c>
      <c r="K94" t="s">
        <v>18</v>
      </c>
      <c r="L94" t="s">
        <v>19</v>
      </c>
    </row>
    <row r="95" spans="1:12">
      <c r="A95">
        <v>117</v>
      </c>
      <c r="B95" t="s">
        <v>427</v>
      </c>
      <c r="C95" t="s">
        <v>428</v>
      </c>
      <c r="D95" t="s">
        <v>45</v>
      </c>
      <c r="E95" t="s">
        <v>429</v>
      </c>
      <c r="F95" t="s">
        <v>91</v>
      </c>
      <c r="G95" t="str">
        <f>"0101071"</f>
        <v>0</v>
      </c>
      <c r="H95">
        <v>900.0</v>
      </c>
      <c r="I95">
        <v>120.0</v>
      </c>
      <c r="J95" t="s">
        <v>430</v>
      </c>
      <c r="K95" t="s">
        <v>18</v>
      </c>
      <c r="L95" t="s">
        <v>19</v>
      </c>
    </row>
    <row r="96" spans="1:12">
      <c r="A96">
        <v>118</v>
      </c>
      <c r="B96" t="s">
        <v>431</v>
      </c>
      <c r="C96" t="s">
        <v>432</v>
      </c>
      <c r="D96" t="s">
        <v>45</v>
      </c>
      <c r="E96" t="s">
        <v>433</v>
      </c>
      <c r="F96" t="s">
        <v>81</v>
      </c>
      <c r="G96" t="str">
        <f>"0093021"</f>
        <v>0</v>
      </c>
      <c r="H96">
        <v>900.0</v>
      </c>
      <c r="I96">
        <v>108.75</v>
      </c>
      <c r="J96" t="s">
        <v>434</v>
      </c>
      <c r="K96" t="s">
        <v>18</v>
      </c>
      <c r="L96" t="s">
        <v>19</v>
      </c>
    </row>
    <row r="97" spans="1:12">
      <c r="A97">
        <v>120</v>
      </c>
      <c r="B97" t="s">
        <v>435</v>
      </c>
      <c r="C97" t="s">
        <v>436</v>
      </c>
      <c r="D97" t="s">
        <v>45</v>
      </c>
      <c r="E97" t="s">
        <v>437</v>
      </c>
      <c r="F97" t="s">
        <v>438</v>
      </c>
      <c r="G97" t="str">
        <f>"3023017"</f>
        <v>0</v>
      </c>
      <c r="H97">
        <v>2380.0</v>
      </c>
      <c r="I97">
        <v>357.0</v>
      </c>
      <c r="J97" t="s">
        <v>439</v>
      </c>
      <c r="K97" t="s">
        <v>18</v>
      </c>
      <c r="L97" t="s">
        <v>19</v>
      </c>
    </row>
    <row r="98" spans="1:12">
      <c r="A98">
        <v>121</v>
      </c>
      <c r="B98" t="s">
        <v>440</v>
      </c>
      <c r="C98" t="s">
        <v>441</v>
      </c>
      <c r="D98" t="s">
        <v>45</v>
      </c>
      <c r="E98" t="s">
        <v>442</v>
      </c>
      <c r="F98" t="s">
        <v>96</v>
      </c>
      <c r="G98" t="str">
        <f>"0091013"</f>
        <v>0</v>
      </c>
      <c r="H98">
        <v>1087.0</v>
      </c>
      <c r="I98">
        <v>163.05</v>
      </c>
      <c r="J98" t="s">
        <v>443</v>
      </c>
      <c r="K98" t="s">
        <v>18</v>
      </c>
      <c r="L98" t="s">
        <v>19</v>
      </c>
    </row>
    <row r="99" spans="1:12">
      <c r="A99">
        <v>122</v>
      </c>
      <c r="B99" t="s">
        <v>444</v>
      </c>
      <c r="C99" t="s">
        <v>445</v>
      </c>
      <c r="D99" t="s">
        <v>45</v>
      </c>
      <c r="E99" t="s">
        <v>446</v>
      </c>
      <c r="F99" t="s">
        <v>243</v>
      </c>
      <c r="G99" t="str">
        <f>"0095050"</f>
        <v>0</v>
      </c>
      <c r="H99">
        <v>900.0</v>
      </c>
      <c r="I99">
        <v>140.0</v>
      </c>
      <c r="J99" t="s">
        <v>447</v>
      </c>
      <c r="K99" t="s">
        <v>18</v>
      </c>
      <c r="L99" t="s">
        <v>19</v>
      </c>
    </row>
    <row r="100" spans="1:12">
      <c r="A100">
        <v>123</v>
      </c>
      <c r="B100" t="s">
        <v>448</v>
      </c>
      <c r="C100" t="s">
        <v>449</v>
      </c>
      <c r="D100" t="s">
        <v>14</v>
      </c>
      <c r="E100" t="s">
        <v>450</v>
      </c>
      <c r="F100" t="s">
        <v>81</v>
      </c>
      <c r="G100" t="str">
        <f>"0093021"</f>
        <v>0</v>
      </c>
      <c r="H100">
        <v>900.0</v>
      </c>
      <c r="I100">
        <v>131.25</v>
      </c>
      <c r="J100" t="s">
        <v>451</v>
      </c>
      <c r="K100" t="s">
        <v>18</v>
      </c>
      <c r="L100" t="s">
        <v>19</v>
      </c>
    </row>
    <row r="101" spans="1:12">
      <c r="A101">
        <v>124</v>
      </c>
      <c r="B101" t="s">
        <v>452</v>
      </c>
      <c r="C101" t="s">
        <v>453</v>
      </c>
      <c r="D101" t="s">
        <v>45</v>
      </c>
      <c r="E101" t="s">
        <v>454</v>
      </c>
      <c r="F101" t="s">
        <v>455</v>
      </c>
      <c r="G101" t="str">
        <f>"1021030"</f>
        <v>0</v>
      </c>
      <c r="H101">
        <v>900.0</v>
      </c>
      <c r="I101">
        <v>135.0</v>
      </c>
      <c r="J101" t="s">
        <v>456</v>
      </c>
      <c r="K101" t="s">
        <v>18</v>
      </c>
      <c r="L101" t="s">
        <v>19</v>
      </c>
    </row>
    <row r="102" spans="1:12">
      <c r="A102">
        <v>125</v>
      </c>
      <c r="B102" t="s">
        <v>457</v>
      </c>
      <c r="C102" t="s">
        <v>458</v>
      </c>
      <c r="D102" t="s">
        <v>45</v>
      </c>
      <c r="E102" t="s">
        <v>459</v>
      </c>
      <c r="F102" t="s">
        <v>460</v>
      </c>
      <c r="G102" t="str">
        <f>"8033041"</f>
        <v>0</v>
      </c>
      <c r="H102">
        <v>900.0</v>
      </c>
      <c r="I102">
        <v>127.5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101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101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45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213</v>
      </c>
      <c r="K105" t="s">
        <v>18</v>
      </c>
      <c r="L105" t="s">
        <v>19</v>
      </c>
    </row>
    <row r="106" spans="1:12">
      <c r="A106">
        <v>131</v>
      </c>
      <c r="B106" t="s">
        <v>474</v>
      </c>
      <c r="C106" t="s">
        <v>475</v>
      </c>
      <c r="D106" t="s">
        <v>45</v>
      </c>
      <c r="E106" t="s">
        <v>476</v>
      </c>
      <c r="F106" t="s">
        <v>81</v>
      </c>
      <c r="G106" t="str">
        <f>"0093021"</f>
        <v>0</v>
      </c>
      <c r="H106">
        <v>900.0</v>
      </c>
      <c r="I106">
        <v>128.25</v>
      </c>
      <c r="J106" t="s">
        <v>477</v>
      </c>
      <c r="K106" t="s">
        <v>18</v>
      </c>
      <c r="L106" t="s">
        <v>19</v>
      </c>
    </row>
    <row r="107" spans="1:12">
      <c r="A107">
        <v>132</v>
      </c>
      <c r="B107" t="s">
        <v>478</v>
      </c>
      <c r="C107" t="s">
        <v>479</v>
      </c>
      <c r="D107" t="s">
        <v>45</v>
      </c>
      <c r="E107" t="s">
        <v>480</v>
      </c>
      <c r="F107" t="s">
        <v>460</v>
      </c>
      <c r="G107" t="str">
        <f>"8033041"</f>
        <v>0</v>
      </c>
      <c r="H107">
        <v>900.0</v>
      </c>
      <c r="I107">
        <v>124.5</v>
      </c>
      <c r="J107" t="s">
        <v>481</v>
      </c>
      <c r="K107" t="s">
        <v>18</v>
      </c>
      <c r="L107" t="s">
        <v>19</v>
      </c>
    </row>
    <row r="108" spans="1:12">
      <c r="A108">
        <v>134</v>
      </c>
      <c r="B108" t="s">
        <v>482</v>
      </c>
      <c r="C108" t="s">
        <v>483</v>
      </c>
      <c r="D108" t="s">
        <v>45</v>
      </c>
      <c r="E108" t="s">
        <v>484</v>
      </c>
      <c r="F108" t="s">
        <v>81</v>
      </c>
      <c r="G108" t="str">
        <f>"0093021"</f>
        <v>0</v>
      </c>
      <c r="H108">
        <v>900.0</v>
      </c>
      <c r="I108">
        <v>105.0</v>
      </c>
      <c r="J108" t="s">
        <v>485</v>
      </c>
      <c r="K108" t="s">
        <v>18</v>
      </c>
      <c r="L108" t="s">
        <v>19</v>
      </c>
    </row>
    <row r="109" spans="1:12">
      <c r="A109">
        <v>135</v>
      </c>
      <c r="B109" t="s">
        <v>486</v>
      </c>
      <c r="C109" t="s">
        <v>487</v>
      </c>
      <c r="D109" t="s">
        <v>14</v>
      </c>
      <c r="E109" t="s">
        <v>488</v>
      </c>
      <c r="F109" t="s">
        <v>489</v>
      </c>
      <c r="G109" t="str">
        <f>"0051080"</f>
        <v>0</v>
      </c>
      <c r="H109">
        <v>900.0</v>
      </c>
      <c r="I109">
        <v>135.0</v>
      </c>
      <c r="J109" t="s">
        <v>490</v>
      </c>
      <c r="K109" t="s">
        <v>18</v>
      </c>
      <c r="L109" t="s">
        <v>19</v>
      </c>
    </row>
    <row r="110" spans="1:12">
      <c r="A110">
        <v>136</v>
      </c>
      <c r="B110" t="s">
        <v>491</v>
      </c>
      <c r="C110" t="s">
        <v>492</v>
      </c>
      <c r="D110" t="s">
        <v>45</v>
      </c>
      <c r="E110" t="s">
        <v>493</v>
      </c>
      <c r="F110" t="s">
        <v>96</v>
      </c>
      <c r="G110" t="str">
        <f>"0091013"</f>
        <v>0</v>
      </c>
      <c r="H110">
        <v>900.0</v>
      </c>
      <c r="I110">
        <v>135.0</v>
      </c>
      <c r="J110" t="s">
        <v>178</v>
      </c>
      <c r="K110" t="s">
        <v>18</v>
      </c>
      <c r="L110" t="s">
        <v>19</v>
      </c>
    </row>
    <row r="111" spans="1:12">
      <c r="A111">
        <v>137</v>
      </c>
      <c r="B111" t="s">
        <v>494</v>
      </c>
      <c r="C111" t="s">
        <v>495</v>
      </c>
      <c r="D111" t="s">
        <v>14</v>
      </c>
      <c r="E111" t="s">
        <v>496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497</v>
      </c>
      <c r="K111" t="s">
        <v>18</v>
      </c>
      <c r="L111" t="s">
        <v>19</v>
      </c>
    </row>
    <row r="112" spans="1:12">
      <c r="A112">
        <v>139</v>
      </c>
      <c r="B112" t="s">
        <v>498</v>
      </c>
      <c r="C112" t="s">
        <v>499</v>
      </c>
      <c r="D112" t="s">
        <v>45</v>
      </c>
      <c r="E112" t="s">
        <v>500</v>
      </c>
      <c r="F112" t="s">
        <v>195</v>
      </c>
      <c r="G112" t="str">
        <f>"0017051"</f>
        <v>0</v>
      </c>
      <c r="H112">
        <v>1540.0</v>
      </c>
      <c r="I112">
        <v>231.0</v>
      </c>
      <c r="J112" t="s">
        <v>501</v>
      </c>
      <c r="K112" t="s">
        <v>18</v>
      </c>
      <c r="L112" t="s">
        <v>19</v>
      </c>
    </row>
    <row r="113" spans="1:12">
      <c r="A113">
        <v>140</v>
      </c>
      <c r="B113" t="s">
        <v>502</v>
      </c>
      <c r="C113" t="s">
        <v>503</v>
      </c>
      <c r="D113" t="s">
        <v>45</v>
      </c>
      <c r="E113" t="s">
        <v>504</v>
      </c>
      <c r="F113" t="s">
        <v>96</v>
      </c>
      <c r="G113" t="str">
        <f>"0091013"</f>
        <v>0</v>
      </c>
      <c r="H113">
        <v>900.0</v>
      </c>
      <c r="I113">
        <v>116.25</v>
      </c>
      <c r="J113" t="s">
        <v>505</v>
      </c>
      <c r="K113" t="s">
        <v>18</v>
      </c>
      <c r="L113" t="s">
        <v>19</v>
      </c>
    </row>
    <row r="114" spans="1:12">
      <c r="A114">
        <v>142</v>
      </c>
      <c r="B114" t="s">
        <v>506</v>
      </c>
      <c r="C114" t="s">
        <v>507</v>
      </c>
      <c r="D114" t="s">
        <v>14</v>
      </c>
      <c r="E114" t="s">
        <v>508</v>
      </c>
      <c r="F114" t="s">
        <v>101</v>
      </c>
      <c r="G114" t="str">
        <f>"0014020"</f>
        <v>0</v>
      </c>
      <c r="H114">
        <v>2420.0</v>
      </c>
      <c r="I114">
        <v>605.0</v>
      </c>
      <c r="J114" t="s">
        <v>509</v>
      </c>
      <c r="K114" t="s">
        <v>18</v>
      </c>
      <c r="L114" t="s">
        <v>19</v>
      </c>
    </row>
    <row r="115" spans="1:12">
      <c r="A115">
        <v>145</v>
      </c>
      <c r="B115" t="s">
        <v>510</v>
      </c>
      <c r="C115" t="s">
        <v>511</v>
      </c>
      <c r="D115" t="s">
        <v>45</v>
      </c>
      <c r="E115" t="s">
        <v>512</v>
      </c>
      <c r="F115" t="s">
        <v>513</v>
      </c>
      <c r="G115" t="str">
        <f>"0017052"</f>
        <v>0</v>
      </c>
      <c r="H115">
        <v>1540.0</v>
      </c>
      <c r="I115">
        <v>1000.0</v>
      </c>
      <c r="J115" t="s">
        <v>514</v>
      </c>
      <c r="K115" t="s">
        <v>18</v>
      </c>
      <c r="L115" t="s">
        <v>19</v>
      </c>
    </row>
    <row r="116" spans="1:12">
      <c r="A116">
        <v>146</v>
      </c>
      <c r="B116" t="s">
        <v>515</v>
      </c>
      <c r="C116" t="s">
        <v>516</v>
      </c>
      <c r="D116" t="s">
        <v>45</v>
      </c>
      <c r="E116" t="s">
        <v>517</v>
      </c>
      <c r="F116" t="s">
        <v>81</v>
      </c>
      <c r="G116" t="str">
        <f>"0093021"</f>
        <v>0</v>
      </c>
      <c r="H116">
        <v>900.0</v>
      </c>
      <c r="I116">
        <v>127.5</v>
      </c>
      <c r="J116" t="s">
        <v>518</v>
      </c>
      <c r="K116" t="s">
        <v>18</v>
      </c>
      <c r="L116" t="s">
        <v>19</v>
      </c>
    </row>
    <row r="117" spans="1:12">
      <c r="A117">
        <v>148</v>
      </c>
      <c r="B117" t="s">
        <v>519</v>
      </c>
      <c r="C117" t="s">
        <v>520</v>
      </c>
      <c r="D117" t="s">
        <v>45</v>
      </c>
      <c r="E117" t="s">
        <v>521</v>
      </c>
      <c r="F117" t="s">
        <v>47</v>
      </c>
      <c r="G117" t="str">
        <f>"8033011"</f>
        <v>0</v>
      </c>
      <c r="H117">
        <v>900.0</v>
      </c>
      <c r="I117">
        <v>123.75</v>
      </c>
      <c r="J117" t="s">
        <v>522</v>
      </c>
      <c r="K117" t="s">
        <v>18</v>
      </c>
      <c r="L117" t="s">
        <v>19</v>
      </c>
    </row>
    <row r="118" spans="1:12">
      <c r="A118">
        <v>150</v>
      </c>
      <c r="B118" t="s">
        <v>523</v>
      </c>
      <c r="C118" t="s">
        <v>524</v>
      </c>
      <c r="D118" t="s">
        <v>45</v>
      </c>
      <c r="E118" t="s">
        <v>525</v>
      </c>
      <c r="F118" t="s">
        <v>371</v>
      </c>
      <c r="G118" t="str">
        <f>"0093022"</f>
        <v>0</v>
      </c>
      <c r="H118">
        <v>900.0</v>
      </c>
      <c r="I118">
        <v>135.0</v>
      </c>
      <c r="J118" t="s">
        <v>526</v>
      </c>
      <c r="K118" t="s">
        <v>18</v>
      </c>
      <c r="L118" t="s">
        <v>19</v>
      </c>
    </row>
    <row r="119" spans="1:12">
      <c r="A119">
        <v>152</v>
      </c>
      <c r="B119" t="s">
        <v>527</v>
      </c>
      <c r="C119" t="s">
        <v>528</v>
      </c>
      <c r="D119" t="s">
        <v>14</v>
      </c>
      <c r="E119" t="s">
        <v>529</v>
      </c>
      <c r="F119" t="s">
        <v>195</v>
      </c>
      <c r="G119" t="str">
        <f>"0017051"</f>
        <v>0</v>
      </c>
      <c r="H119">
        <v>1200.0</v>
      </c>
      <c r="I119">
        <v>180.0</v>
      </c>
      <c r="J119" t="s">
        <v>530</v>
      </c>
      <c r="K119" t="s">
        <v>18</v>
      </c>
      <c r="L119" t="s">
        <v>19</v>
      </c>
    </row>
    <row r="120" spans="1:12">
      <c r="A120">
        <v>153</v>
      </c>
      <c r="B120" t="s">
        <v>531</v>
      </c>
      <c r="C120" t="s">
        <v>532</v>
      </c>
      <c r="D120" t="s">
        <v>14</v>
      </c>
      <c r="E120" t="s">
        <v>533</v>
      </c>
      <c r="F120" t="s">
        <v>36</v>
      </c>
      <c r="G120" t="str">
        <f>"6034011"</f>
        <v>0</v>
      </c>
      <c r="H120">
        <v>900.0</v>
      </c>
      <c r="I120">
        <v>123.0</v>
      </c>
      <c r="J120" t="s">
        <v>534</v>
      </c>
      <c r="K120" t="s">
        <v>18</v>
      </c>
      <c r="L120" t="s">
        <v>19</v>
      </c>
    </row>
    <row r="121" spans="1:12">
      <c r="A121">
        <v>154</v>
      </c>
      <c r="B121" t="s">
        <v>535</v>
      </c>
      <c r="C121" t="s">
        <v>536</v>
      </c>
      <c r="D121" t="s">
        <v>45</v>
      </c>
      <c r="E121" t="s">
        <v>537</v>
      </c>
      <c r="F121" t="s">
        <v>91</v>
      </c>
      <c r="G121" t="str">
        <f>"0101071"</f>
        <v>0</v>
      </c>
      <c r="H121">
        <v>900.0</v>
      </c>
      <c r="I121">
        <v>111.75</v>
      </c>
      <c r="J121" t="s">
        <v>538</v>
      </c>
      <c r="K121" t="s">
        <v>18</v>
      </c>
      <c r="L121" t="s">
        <v>19</v>
      </c>
    </row>
    <row r="122" spans="1:12">
      <c r="A122">
        <v>155</v>
      </c>
      <c r="B122" t="s">
        <v>539</v>
      </c>
      <c r="C122" t="s">
        <v>540</v>
      </c>
      <c r="D122" t="s">
        <v>45</v>
      </c>
      <c r="E122" t="s">
        <v>541</v>
      </c>
      <c r="F122" t="s">
        <v>81</v>
      </c>
      <c r="G122" t="str">
        <f>"0093021"</f>
        <v>0</v>
      </c>
      <c r="H122">
        <v>900.0</v>
      </c>
      <c r="I122">
        <v>120.0</v>
      </c>
      <c r="J122" t="s">
        <v>542</v>
      </c>
      <c r="K122" t="s">
        <v>18</v>
      </c>
      <c r="L122" t="s">
        <v>19</v>
      </c>
    </row>
    <row r="123" spans="1:12">
      <c r="A123">
        <v>157</v>
      </c>
      <c r="B123" t="s">
        <v>543</v>
      </c>
      <c r="C123" t="s">
        <v>544</v>
      </c>
      <c r="D123" t="s">
        <v>14</v>
      </c>
      <c r="E123" t="s">
        <v>545</v>
      </c>
      <c r="F123" t="s">
        <v>546</v>
      </c>
      <c r="G123" t="str">
        <f>"0103022"</f>
        <v>0</v>
      </c>
      <c r="H123">
        <v>1200.0</v>
      </c>
      <c r="I123">
        <v>180.0</v>
      </c>
      <c r="J123" t="s">
        <v>547</v>
      </c>
      <c r="K123" t="s">
        <v>18</v>
      </c>
      <c r="L123" t="s">
        <v>19</v>
      </c>
    </row>
    <row r="124" spans="1:12">
      <c r="A124">
        <v>158</v>
      </c>
      <c r="B124" t="s">
        <v>548</v>
      </c>
      <c r="C124" t="s">
        <v>549</v>
      </c>
      <c r="D124" t="s">
        <v>14</v>
      </c>
      <c r="E124" t="s">
        <v>550</v>
      </c>
      <c r="F124" t="s">
        <v>551</v>
      </c>
      <c r="G124" t="str">
        <f>"0078200"</f>
        <v>0</v>
      </c>
      <c r="H124">
        <v>900.0</v>
      </c>
      <c r="I124">
        <v>116.25</v>
      </c>
      <c r="J124" t="s">
        <v>552</v>
      </c>
      <c r="K124" t="s">
        <v>18</v>
      </c>
      <c r="L124" t="s">
        <v>19</v>
      </c>
    </row>
    <row r="125" spans="1:12">
      <c r="A125">
        <v>159</v>
      </c>
      <c r="B125" t="s">
        <v>553</v>
      </c>
      <c r="C125" t="s">
        <v>554</v>
      </c>
      <c r="D125" t="s">
        <v>45</v>
      </c>
      <c r="E125" t="s">
        <v>555</v>
      </c>
      <c r="F125" t="s">
        <v>195</v>
      </c>
      <c r="G125" t="str">
        <f>"0017051"</f>
        <v>0</v>
      </c>
      <c r="H125">
        <v>1540.0</v>
      </c>
      <c r="I125">
        <v>231.0</v>
      </c>
      <c r="J125" t="s">
        <v>556</v>
      </c>
      <c r="K125" t="s">
        <v>18</v>
      </c>
      <c r="L125" t="s">
        <v>19</v>
      </c>
    </row>
    <row r="126" spans="1:12">
      <c r="A126">
        <v>161</v>
      </c>
      <c r="B126" t="s">
        <v>557</v>
      </c>
      <c r="C126" t="s">
        <v>558</v>
      </c>
      <c r="D126" t="s">
        <v>14</v>
      </c>
      <c r="E126" t="s">
        <v>559</v>
      </c>
      <c r="F126" t="s">
        <v>101</v>
      </c>
      <c r="G126" t="str">
        <f>"0014020"</f>
        <v>0</v>
      </c>
      <c r="H126">
        <v>2585.0</v>
      </c>
      <c r="I126">
        <v>517.0</v>
      </c>
      <c r="J126" t="s">
        <v>560</v>
      </c>
      <c r="K126" t="s">
        <v>18</v>
      </c>
      <c r="L126" t="s">
        <v>19</v>
      </c>
    </row>
    <row r="127" spans="1:12">
      <c r="A127">
        <v>164</v>
      </c>
      <c r="B127" t="s">
        <v>561</v>
      </c>
      <c r="C127" t="s">
        <v>562</v>
      </c>
      <c r="D127" t="s">
        <v>45</v>
      </c>
      <c r="E127" t="s">
        <v>563</v>
      </c>
      <c r="F127" t="s">
        <v>564</v>
      </c>
      <c r="G127" t="str">
        <f>"0096010"</f>
        <v>0</v>
      </c>
      <c r="H127">
        <v>1050.0</v>
      </c>
      <c r="I127">
        <v>157.5</v>
      </c>
      <c r="J127" t="s">
        <v>565</v>
      </c>
      <c r="K127" t="s">
        <v>18</v>
      </c>
      <c r="L127" t="s">
        <v>19</v>
      </c>
    </row>
    <row r="128" spans="1:12">
      <c r="A128">
        <v>165</v>
      </c>
      <c r="B128" t="s">
        <v>566</v>
      </c>
      <c r="C128" t="s">
        <v>567</v>
      </c>
      <c r="D128" t="s">
        <v>14</v>
      </c>
      <c r="E128" t="s">
        <v>568</v>
      </c>
      <c r="F128" t="s">
        <v>124</v>
      </c>
      <c r="G128" t="str">
        <f>"0071051"</f>
        <v>0</v>
      </c>
      <c r="H128">
        <v>900.0</v>
      </c>
      <c r="I128">
        <v>135.0</v>
      </c>
      <c r="J128" t="s">
        <v>569</v>
      </c>
      <c r="K128" t="s">
        <v>18</v>
      </c>
      <c r="L128" t="s">
        <v>19</v>
      </c>
    </row>
    <row r="129" spans="1:12">
      <c r="A129">
        <v>167</v>
      </c>
      <c r="B129" t="s">
        <v>570</v>
      </c>
      <c r="C129" t="s">
        <v>571</v>
      </c>
      <c r="D129" t="s">
        <v>14</v>
      </c>
      <c r="E129" t="s">
        <v>572</v>
      </c>
      <c r="F129" t="s">
        <v>124</v>
      </c>
      <c r="G129" t="str">
        <f>"0071051"</f>
        <v>0</v>
      </c>
      <c r="H129">
        <v>900.0</v>
      </c>
      <c r="I129">
        <v>135.0</v>
      </c>
      <c r="J129" t="s">
        <v>573</v>
      </c>
      <c r="K129" t="s">
        <v>18</v>
      </c>
      <c r="L129" t="s">
        <v>19</v>
      </c>
    </row>
    <row r="130" spans="1:12">
      <c r="A130">
        <v>168</v>
      </c>
      <c r="B130" t="s">
        <v>574</v>
      </c>
      <c r="C130" t="s">
        <v>575</v>
      </c>
      <c r="D130" t="s">
        <v>14</v>
      </c>
      <c r="E130" t="s">
        <v>576</v>
      </c>
      <c r="F130" t="s">
        <v>91</v>
      </c>
      <c r="G130" t="str">
        <f>"0101071"</f>
        <v>0</v>
      </c>
      <c r="H130">
        <v>900.0</v>
      </c>
      <c r="I130">
        <v>123.75</v>
      </c>
      <c r="J130" t="s">
        <v>577</v>
      </c>
      <c r="K130" t="s">
        <v>18</v>
      </c>
      <c r="L130" t="s">
        <v>19</v>
      </c>
    </row>
    <row r="131" spans="1:12">
      <c r="A131">
        <v>169</v>
      </c>
      <c r="B131" t="s">
        <v>578</v>
      </c>
      <c r="C131" t="s">
        <v>579</v>
      </c>
      <c r="D131" t="s">
        <v>14</v>
      </c>
      <c r="E131" t="s">
        <v>580</v>
      </c>
      <c r="F131" t="s">
        <v>106</v>
      </c>
      <c r="G131" t="str">
        <f>"0066010"</f>
        <v>0</v>
      </c>
      <c r="H131">
        <v>900.0</v>
      </c>
      <c r="I131">
        <v>127.5</v>
      </c>
      <c r="J131" t="s">
        <v>299</v>
      </c>
      <c r="K131" t="s">
        <v>18</v>
      </c>
      <c r="L131" t="s">
        <v>19</v>
      </c>
    </row>
    <row r="132" spans="1:12">
      <c r="A132">
        <v>170</v>
      </c>
      <c r="B132" t="s">
        <v>581</v>
      </c>
      <c r="C132" t="s">
        <v>582</v>
      </c>
      <c r="D132" t="s">
        <v>45</v>
      </c>
      <c r="E132" t="s">
        <v>583</v>
      </c>
      <c r="F132" t="s">
        <v>584</v>
      </c>
      <c r="G132" t="str">
        <f>"0091023"</f>
        <v>0</v>
      </c>
      <c r="H132">
        <v>1453.0</v>
      </c>
      <c r="I132">
        <v>217.95</v>
      </c>
      <c r="J132" t="s">
        <v>585</v>
      </c>
      <c r="K132" t="s">
        <v>18</v>
      </c>
      <c r="L132" t="s">
        <v>19</v>
      </c>
    </row>
    <row r="133" spans="1:12">
      <c r="A133">
        <v>171</v>
      </c>
      <c r="B133" t="s">
        <v>586</v>
      </c>
      <c r="C133" t="s">
        <v>587</v>
      </c>
      <c r="D133" t="s">
        <v>45</v>
      </c>
      <c r="E133" t="s">
        <v>588</v>
      </c>
      <c r="F133" t="s">
        <v>47</v>
      </c>
      <c r="G133" t="str">
        <f>"8033011"</f>
        <v>0</v>
      </c>
      <c r="H133">
        <v>900.0</v>
      </c>
      <c r="I133">
        <v>120.0</v>
      </c>
      <c r="J133" t="s">
        <v>589</v>
      </c>
      <c r="K133" t="s">
        <v>18</v>
      </c>
      <c r="L133" t="s">
        <v>19</v>
      </c>
    </row>
    <row r="134" spans="1:12">
      <c r="A134">
        <v>172</v>
      </c>
      <c r="B134" t="s">
        <v>590</v>
      </c>
      <c r="C134" t="s">
        <v>591</v>
      </c>
      <c r="D134" t="s">
        <v>45</v>
      </c>
      <c r="E134" t="s">
        <v>592</v>
      </c>
      <c r="F134" t="s">
        <v>119</v>
      </c>
      <c r="G134" t="str">
        <f>"0091012"</f>
        <v>0</v>
      </c>
      <c r="H134">
        <v>900.0</v>
      </c>
      <c r="I134">
        <v>131.25</v>
      </c>
      <c r="J134" t="s">
        <v>593</v>
      </c>
      <c r="K134" t="s">
        <v>18</v>
      </c>
      <c r="L134" t="s">
        <v>19</v>
      </c>
    </row>
    <row r="135" spans="1:12">
      <c r="A135">
        <v>173</v>
      </c>
      <c r="B135" t="s">
        <v>594</v>
      </c>
      <c r="C135" t="s">
        <v>595</v>
      </c>
      <c r="D135" t="s">
        <v>45</v>
      </c>
      <c r="E135" t="s">
        <v>596</v>
      </c>
      <c r="F135" t="s">
        <v>31</v>
      </c>
      <c r="G135" t="str">
        <f>"0103050"</f>
        <v>0</v>
      </c>
      <c r="H135">
        <v>1353.0</v>
      </c>
      <c r="I135">
        <v>202.95</v>
      </c>
      <c r="J135" t="s">
        <v>597</v>
      </c>
      <c r="K135" t="s">
        <v>18</v>
      </c>
      <c r="L135" t="s">
        <v>19</v>
      </c>
    </row>
    <row r="136" spans="1:12">
      <c r="A136">
        <v>174</v>
      </c>
      <c r="B136" t="s">
        <v>598</v>
      </c>
      <c r="C136" t="s">
        <v>599</v>
      </c>
      <c r="D136" t="s">
        <v>14</v>
      </c>
      <c r="E136" t="s">
        <v>600</v>
      </c>
      <c r="F136" t="s">
        <v>106</v>
      </c>
      <c r="G136" t="str">
        <f>"0066010"</f>
        <v>0</v>
      </c>
      <c r="H136">
        <v>900.0</v>
      </c>
      <c r="I136">
        <v>125.25</v>
      </c>
      <c r="J136" t="s">
        <v>601</v>
      </c>
      <c r="K136" t="s">
        <v>18</v>
      </c>
      <c r="L136" t="s">
        <v>19</v>
      </c>
    </row>
    <row r="137" spans="1:12">
      <c r="A137">
        <v>177</v>
      </c>
      <c r="B137" t="s">
        <v>602</v>
      </c>
      <c r="C137" t="s">
        <v>603</v>
      </c>
      <c r="D137" t="s">
        <v>14</v>
      </c>
      <c r="E137" t="s">
        <v>604</v>
      </c>
      <c r="F137" t="s">
        <v>605</v>
      </c>
      <c r="G137" t="str">
        <f>"9052041"</f>
        <v>0</v>
      </c>
      <c r="H137">
        <v>900.0</v>
      </c>
      <c r="I137">
        <v>200.0</v>
      </c>
      <c r="J137" t="s">
        <v>606</v>
      </c>
      <c r="K137" t="s">
        <v>18</v>
      </c>
      <c r="L137" t="s">
        <v>19</v>
      </c>
    </row>
    <row r="138" spans="1:12">
      <c r="A138">
        <v>180</v>
      </c>
      <c r="B138" t="s">
        <v>607</v>
      </c>
      <c r="C138" t="s">
        <v>608</v>
      </c>
      <c r="D138" t="s">
        <v>45</v>
      </c>
      <c r="E138" t="s">
        <v>609</v>
      </c>
      <c r="F138" t="s">
        <v>91</v>
      </c>
      <c r="G138" t="str">
        <f>"0101071"</f>
        <v>0</v>
      </c>
      <c r="H138">
        <v>900.0</v>
      </c>
      <c r="I138">
        <v>116.25</v>
      </c>
      <c r="J138" t="s">
        <v>610</v>
      </c>
      <c r="K138" t="s">
        <v>18</v>
      </c>
      <c r="L138" t="s">
        <v>19</v>
      </c>
    </row>
    <row r="139" spans="1:12">
      <c r="A139">
        <v>181</v>
      </c>
      <c r="B139" t="s">
        <v>611</v>
      </c>
      <c r="C139" t="s">
        <v>612</v>
      </c>
      <c r="D139" t="s">
        <v>45</v>
      </c>
      <c r="E139" t="s">
        <v>613</v>
      </c>
      <c r="F139" t="s">
        <v>168</v>
      </c>
      <c r="G139" t="str">
        <f>"8035010"</f>
        <v>0</v>
      </c>
      <c r="H139">
        <v>900.0</v>
      </c>
      <c r="I139">
        <v>120.0</v>
      </c>
      <c r="J139" t="s">
        <v>614</v>
      </c>
      <c r="K139" t="s">
        <v>18</v>
      </c>
      <c r="L139" t="s">
        <v>19</v>
      </c>
    </row>
    <row r="140" spans="1:12">
      <c r="A140">
        <v>182</v>
      </c>
      <c r="B140" t="s">
        <v>615</v>
      </c>
      <c r="C140" t="s">
        <v>616</v>
      </c>
      <c r="D140" t="s">
        <v>45</v>
      </c>
      <c r="E140" t="s">
        <v>617</v>
      </c>
      <c r="F140" t="s">
        <v>618</v>
      </c>
      <c r="G140" t="str">
        <f>"0017040"</f>
        <v>0</v>
      </c>
      <c r="H140">
        <v>1760.0</v>
      </c>
      <c r="I140">
        <v>264.0</v>
      </c>
      <c r="J140" t="s">
        <v>156</v>
      </c>
      <c r="K140" t="s">
        <v>18</v>
      </c>
      <c r="L140" t="s">
        <v>19</v>
      </c>
    </row>
    <row r="141" spans="1:12">
      <c r="A141">
        <v>183</v>
      </c>
      <c r="B141" t="s">
        <v>619</v>
      </c>
      <c r="C141" t="s">
        <v>620</v>
      </c>
      <c r="D141" t="s">
        <v>45</v>
      </c>
      <c r="E141" t="s">
        <v>621</v>
      </c>
      <c r="F141" t="s">
        <v>81</v>
      </c>
      <c r="G141" t="str">
        <f>"0093021"</f>
        <v>0</v>
      </c>
      <c r="H141">
        <v>900.0</v>
      </c>
      <c r="I141">
        <v>120.0</v>
      </c>
      <c r="J141" t="s">
        <v>622</v>
      </c>
      <c r="K141" t="s">
        <v>18</v>
      </c>
      <c r="L141" t="s">
        <v>19</v>
      </c>
    </row>
    <row r="142" spans="1:12">
      <c r="A142">
        <v>184</v>
      </c>
      <c r="B142" t="s">
        <v>623</v>
      </c>
      <c r="C142" t="s">
        <v>624</v>
      </c>
      <c r="D142" t="s">
        <v>45</v>
      </c>
      <c r="E142" t="s">
        <v>625</v>
      </c>
      <c r="F142" t="s">
        <v>243</v>
      </c>
      <c r="G142" t="str">
        <f>"0095050"</f>
        <v>0</v>
      </c>
      <c r="H142">
        <v>900.0</v>
      </c>
      <c r="I142">
        <v>120.0</v>
      </c>
      <c r="J142" t="s">
        <v>626</v>
      </c>
      <c r="K142" t="s">
        <v>18</v>
      </c>
      <c r="L142" t="s">
        <v>19</v>
      </c>
    </row>
    <row r="143" spans="1:12">
      <c r="A143">
        <v>185</v>
      </c>
      <c r="B143" t="s">
        <v>627</v>
      </c>
      <c r="C143" t="s">
        <v>628</v>
      </c>
      <c r="D143" t="s">
        <v>45</v>
      </c>
      <c r="E143" t="s">
        <v>629</v>
      </c>
      <c r="F143" t="s">
        <v>47</v>
      </c>
      <c r="G143" t="str">
        <f>"8033011"</f>
        <v>0</v>
      </c>
      <c r="H143">
        <v>900.0</v>
      </c>
      <c r="I143">
        <v>116.25</v>
      </c>
      <c r="J143" t="s">
        <v>630</v>
      </c>
      <c r="K143" t="s">
        <v>18</v>
      </c>
      <c r="L143" t="s">
        <v>19</v>
      </c>
    </row>
    <row r="144" spans="1:12">
      <c r="A144">
        <v>186</v>
      </c>
      <c r="B144" t="s">
        <v>631</v>
      </c>
      <c r="C144" t="s">
        <v>632</v>
      </c>
      <c r="D144" t="s">
        <v>45</v>
      </c>
      <c r="E144" t="s">
        <v>633</v>
      </c>
      <c r="F144" t="s">
        <v>243</v>
      </c>
      <c r="G144" t="str">
        <f>"0095050"</f>
        <v>0</v>
      </c>
      <c r="H144">
        <v>1450.0</v>
      </c>
      <c r="I144">
        <v>217.5</v>
      </c>
      <c r="J144" t="s">
        <v>634</v>
      </c>
      <c r="K144" t="s">
        <v>18</v>
      </c>
      <c r="L144" t="s">
        <v>19</v>
      </c>
    </row>
    <row r="145" spans="1:12">
      <c r="A145">
        <v>187</v>
      </c>
      <c r="B145" t="s">
        <v>635</v>
      </c>
      <c r="C145" t="s">
        <v>636</v>
      </c>
      <c r="D145" t="s">
        <v>45</v>
      </c>
      <c r="E145" t="s">
        <v>637</v>
      </c>
      <c r="F145" t="s">
        <v>473</v>
      </c>
      <c r="G145" t="str">
        <f>"0094010"</f>
        <v>0</v>
      </c>
      <c r="H145">
        <v>900.0</v>
      </c>
      <c r="I145">
        <v>120.0</v>
      </c>
      <c r="J145" t="s">
        <v>638</v>
      </c>
      <c r="K145" t="s">
        <v>18</v>
      </c>
      <c r="L145" t="s">
        <v>19</v>
      </c>
    </row>
    <row r="146" spans="1:12">
      <c r="A146">
        <v>188</v>
      </c>
      <c r="B146" t="s">
        <v>639</v>
      </c>
      <c r="C146" t="s">
        <v>640</v>
      </c>
      <c r="D146" t="s">
        <v>45</v>
      </c>
      <c r="E146" t="s">
        <v>641</v>
      </c>
      <c r="F146" t="s">
        <v>124</v>
      </c>
      <c r="G146" t="str">
        <f>"0071051"</f>
        <v>0</v>
      </c>
      <c r="H146">
        <v>900.0</v>
      </c>
      <c r="I146">
        <v>120.0</v>
      </c>
      <c r="J146" t="s">
        <v>642</v>
      </c>
      <c r="K146" t="s">
        <v>18</v>
      </c>
      <c r="L146" t="s">
        <v>19</v>
      </c>
    </row>
    <row r="147" spans="1:12">
      <c r="A147">
        <v>189</v>
      </c>
      <c r="B147" t="s">
        <v>643</v>
      </c>
      <c r="C147" t="s">
        <v>644</v>
      </c>
      <c r="D147" t="s">
        <v>14</v>
      </c>
      <c r="E147" t="s">
        <v>645</v>
      </c>
      <c r="F147" t="s">
        <v>168</v>
      </c>
      <c r="G147" t="str">
        <f>"8035010"</f>
        <v>0</v>
      </c>
      <c r="H147">
        <v>900.0</v>
      </c>
      <c r="I147">
        <v>250.0</v>
      </c>
      <c r="J147" t="s">
        <v>646</v>
      </c>
      <c r="K147" t="s">
        <v>18</v>
      </c>
      <c r="L147" t="s">
        <v>19</v>
      </c>
    </row>
    <row r="148" spans="1:12">
      <c r="A148">
        <v>190</v>
      </c>
      <c r="B148" t="s">
        <v>647</v>
      </c>
      <c r="C148" t="s">
        <v>648</v>
      </c>
      <c r="D148" t="s">
        <v>45</v>
      </c>
      <c r="E148" t="s">
        <v>649</v>
      </c>
      <c r="F148" t="s">
        <v>168</v>
      </c>
      <c r="G148" t="str">
        <f>"8035010"</f>
        <v>0</v>
      </c>
      <c r="H148">
        <v>975.0</v>
      </c>
      <c r="I148">
        <v>146.25</v>
      </c>
      <c r="J148" t="s">
        <v>650</v>
      </c>
      <c r="K148" t="s">
        <v>18</v>
      </c>
      <c r="L148" t="s">
        <v>19</v>
      </c>
    </row>
    <row r="149" spans="1:12">
      <c r="A149">
        <v>191</v>
      </c>
      <c r="B149" t="s">
        <v>651</v>
      </c>
      <c r="C149" t="s">
        <v>652</v>
      </c>
      <c r="D149" t="s">
        <v>14</v>
      </c>
      <c r="E149" t="s">
        <v>653</v>
      </c>
      <c r="F149" t="s">
        <v>36</v>
      </c>
      <c r="G149" t="str">
        <f>"6034011"</f>
        <v>0</v>
      </c>
      <c r="H149">
        <v>900.0</v>
      </c>
      <c r="I149">
        <v>105.0</v>
      </c>
      <c r="J149" t="s">
        <v>654</v>
      </c>
      <c r="K149" t="s">
        <v>18</v>
      </c>
      <c r="L149" t="s">
        <v>19</v>
      </c>
    </row>
    <row r="150" spans="1:12">
      <c r="A150">
        <v>193</v>
      </c>
      <c r="B150" t="s">
        <v>655</v>
      </c>
      <c r="C150" t="s">
        <v>656</v>
      </c>
      <c r="D150" t="s">
        <v>45</v>
      </c>
      <c r="E150" t="s">
        <v>657</v>
      </c>
      <c r="F150" t="s">
        <v>658</v>
      </c>
      <c r="G150" t="str">
        <f>"8013061"</f>
        <v>0</v>
      </c>
      <c r="H150">
        <v>900.0</v>
      </c>
      <c r="I150">
        <v>135.0</v>
      </c>
      <c r="J150" t="s">
        <v>659</v>
      </c>
      <c r="K150" t="s">
        <v>18</v>
      </c>
      <c r="L150" t="s">
        <v>19</v>
      </c>
    </row>
    <row r="151" spans="1:12">
      <c r="A151">
        <v>195</v>
      </c>
      <c r="B151" t="s">
        <v>660</v>
      </c>
      <c r="C151" t="s">
        <v>661</v>
      </c>
      <c r="D151" t="s">
        <v>45</v>
      </c>
      <c r="E151" t="s">
        <v>662</v>
      </c>
      <c r="F151" t="s">
        <v>81</v>
      </c>
      <c r="G151" t="str">
        <f>"0093021"</f>
        <v>0</v>
      </c>
      <c r="H151">
        <v>900.0</v>
      </c>
      <c r="I151">
        <v>120.0</v>
      </c>
      <c r="J151" t="s">
        <v>663</v>
      </c>
      <c r="K151" t="s">
        <v>18</v>
      </c>
      <c r="L151" t="s">
        <v>19</v>
      </c>
    </row>
    <row r="152" spans="1:12">
      <c r="A152">
        <v>196</v>
      </c>
      <c r="B152" t="s">
        <v>664</v>
      </c>
      <c r="C152" t="s">
        <v>665</v>
      </c>
      <c r="D152" t="s">
        <v>14</v>
      </c>
      <c r="E152" t="s">
        <v>666</v>
      </c>
      <c r="F152" t="s">
        <v>81</v>
      </c>
      <c r="G152" t="str">
        <f>"0093021"</f>
        <v>0</v>
      </c>
      <c r="H152">
        <v>900.0</v>
      </c>
      <c r="I152">
        <v>127.5</v>
      </c>
      <c r="J152" t="s">
        <v>667</v>
      </c>
      <c r="K152" t="s">
        <v>18</v>
      </c>
      <c r="L152" t="s">
        <v>19</v>
      </c>
    </row>
    <row r="153" spans="1:12">
      <c r="A153">
        <v>198</v>
      </c>
      <c r="B153" t="s">
        <v>668</v>
      </c>
      <c r="C153" t="s">
        <v>669</v>
      </c>
      <c r="D153" t="s">
        <v>45</v>
      </c>
      <c r="E153" t="s">
        <v>670</v>
      </c>
      <c r="F153" t="s">
        <v>322</v>
      </c>
      <c r="G153" t="str">
        <f>"0091011"</f>
        <v>0</v>
      </c>
      <c r="H153">
        <v>900.0</v>
      </c>
      <c r="I153">
        <v>170.0</v>
      </c>
      <c r="J153" t="s">
        <v>671</v>
      </c>
      <c r="K153" t="s">
        <v>18</v>
      </c>
      <c r="L153" t="s">
        <v>19</v>
      </c>
    </row>
    <row r="154" spans="1:12">
      <c r="A154">
        <v>199</v>
      </c>
      <c r="B154" t="s">
        <v>672</v>
      </c>
      <c r="C154" t="s">
        <v>673</v>
      </c>
      <c r="D154" t="s">
        <v>45</v>
      </c>
      <c r="E154" t="s">
        <v>674</v>
      </c>
      <c r="F154" t="s">
        <v>119</v>
      </c>
      <c r="G154" t="str">
        <f>"0091012"</f>
        <v>0</v>
      </c>
      <c r="H154">
        <v>950.0</v>
      </c>
      <c r="I154">
        <v>142.5</v>
      </c>
      <c r="J154" t="s">
        <v>675</v>
      </c>
      <c r="K154" t="s">
        <v>18</v>
      </c>
      <c r="L154" t="s">
        <v>19</v>
      </c>
    </row>
    <row r="155" spans="1:12">
      <c r="A155">
        <v>201</v>
      </c>
      <c r="B155" t="s">
        <v>676</v>
      </c>
      <c r="C155" t="s">
        <v>677</v>
      </c>
      <c r="D155" t="s">
        <v>14</v>
      </c>
      <c r="E155" t="s">
        <v>678</v>
      </c>
      <c r="F155" t="s">
        <v>679</v>
      </c>
      <c r="G155" t="str">
        <f>"0093051"</f>
        <v>0</v>
      </c>
      <c r="H155">
        <v>900.0</v>
      </c>
      <c r="I155">
        <v>235.0</v>
      </c>
      <c r="J155" t="s">
        <v>680</v>
      </c>
      <c r="K155" t="s">
        <v>18</v>
      </c>
      <c r="L155" t="s">
        <v>19</v>
      </c>
    </row>
    <row r="156" spans="1:12">
      <c r="A156">
        <v>202</v>
      </c>
      <c r="B156" t="s">
        <v>681</v>
      </c>
      <c r="C156" t="s">
        <v>682</v>
      </c>
      <c r="D156" t="s">
        <v>14</v>
      </c>
      <c r="E156" t="s">
        <v>683</v>
      </c>
      <c r="F156" t="s">
        <v>177</v>
      </c>
      <c r="G156" t="str">
        <f>"0071052"</f>
        <v>0</v>
      </c>
      <c r="H156">
        <v>900.0</v>
      </c>
      <c r="I156">
        <v>135.0</v>
      </c>
      <c r="J156" t="s">
        <v>684</v>
      </c>
      <c r="K156" t="s">
        <v>18</v>
      </c>
      <c r="L156" t="s">
        <v>19</v>
      </c>
    </row>
    <row r="157" spans="1:12">
      <c r="A157">
        <v>204</v>
      </c>
      <c r="B157" t="s">
        <v>685</v>
      </c>
      <c r="C157" t="s">
        <v>686</v>
      </c>
      <c r="D157" t="s">
        <v>45</v>
      </c>
      <c r="E157" t="s">
        <v>687</v>
      </c>
      <c r="F157" t="s">
        <v>86</v>
      </c>
      <c r="G157" t="str">
        <f>"0093030"</f>
        <v>0</v>
      </c>
      <c r="H157">
        <v>1000.0</v>
      </c>
      <c r="I157">
        <v>300.0</v>
      </c>
      <c r="J157" t="s">
        <v>688</v>
      </c>
      <c r="K157" t="s">
        <v>18</v>
      </c>
      <c r="L157" t="s">
        <v>19</v>
      </c>
    </row>
    <row r="158" spans="1:12">
      <c r="A158">
        <v>205</v>
      </c>
      <c r="B158" t="s">
        <v>689</v>
      </c>
      <c r="C158" t="s">
        <v>690</v>
      </c>
      <c r="D158" t="s">
        <v>14</v>
      </c>
      <c r="E158" t="s">
        <v>691</v>
      </c>
      <c r="F158" t="s">
        <v>91</v>
      </c>
      <c r="G158" t="str">
        <f>"0101071"</f>
        <v>0</v>
      </c>
      <c r="H158">
        <v>1561.0</v>
      </c>
      <c r="I158">
        <v>973.15</v>
      </c>
      <c r="J158" t="s">
        <v>692</v>
      </c>
      <c r="K158" t="s">
        <v>18</v>
      </c>
      <c r="L158" t="s">
        <v>19</v>
      </c>
    </row>
    <row r="159" spans="1:12">
      <c r="A159">
        <v>207</v>
      </c>
      <c r="B159" t="s">
        <v>693</v>
      </c>
      <c r="C159" t="s">
        <v>694</v>
      </c>
      <c r="D159" t="s">
        <v>45</v>
      </c>
      <c r="E159" t="s">
        <v>695</v>
      </c>
      <c r="F159" t="s">
        <v>696</v>
      </c>
      <c r="G159" t="str">
        <f>"3027021"</f>
        <v>0</v>
      </c>
      <c r="H159">
        <v>900.0</v>
      </c>
      <c r="I159">
        <v>335.0</v>
      </c>
      <c r="J159" t="s">
        <v>205</v>
      </c>
      <c r="K159" t="s">
        <v>18</v>
      </c>
      <c r="L159" t="s">
        <v>19</v>
      </c>
    </row>
    <row r="160" spans="1:12">
      <c r="A160">
        <v>208</v>
      </c>
      <c r="B160" t="s">
        <v>697</v>
      </c>
      <c r="C160" t="s">
        <v>698</v>
      </c>
      <c r="D160" t="s">
        <v>45</v>
      </c>
      <c r="E160" t="s">
        <v>699</v>
      </c>
      <c r="F160" t="s">
        <v>31</v>
      </c>
      <c r="G160" t="str">
        <f>"0103050"</f>
        <v>0</v>
      </c>
      <c r="H160">
        <v>900.0</v>
      </c>
      <c r="I160">
        <v>116.25</v>
      </c>
      <c r="J160" t="s">
        <v>700</v>
      </c>
      <c r="K160" t="s">
        <v>18</v>
      </c>
      <c r="L160" t="s">
        <v>19</v>
      </c>
    </row>
    <row r="161" spans="1:12">
      <c r="A161">
        <v>209</v>
      </c>
      <c r="B161" t="s">
        <v>701</v>
      </c>
      <c r="C161" t="s">
        <v>702</v>
      </c>
      <c r="D161" t="s">
        <v>45</v>
      </c>
      <c r="E161" t="s">
        <v>703</v>
      </c>
      <c r="F161" t="s">
        <v>81</v>
      </c>
      <c r="G161" t="str">
        <f>"0093021"</f>
        <v>0</v>
      </c>
      <c r="H161">
        <v>900.0</v>
      </c>
      <c r="I161">
        <v>131.25</v>
      </c>
      <c r="J161" t="s">
        <v>704</v>
      </c>
      <c r="K161" t="s">
        <v>18</v>
      </c>
      <c r="L161" t="s">
        <v>19</v>
      </c>
    </row>
    <row r="162" spans="1:12">
      <c r="A162">
        <v>212</v>
      </c>
      <c r="B162" t="s">
        <v>705</v>
      </c>
      <c r="C162" t="s">
        <v>706</v>
      </c>
      <c r="D162" t="s">
        <v>45</v>
      </c>
      <c r="E162" t="s">
        <v>707</v>
      </c>
      <c r="F162" t="s">
        <v>81</v>
      </c>
      <c r="G162" t="str">
        <f>"0093021"</f>
        <v>0</v>
      </c>
      <c r="H162">
        <v>950.0</v>
      </c>
      <c r="I162">
        <v>142.5</v>
      </c>
      <c r="J162" t="s">
        <v>708</v>
      </c>
      <c r="K162" t="s">
        <v>18</v>
      </c>
      <c r="L162" t="s">
        <v>19</v>
      </c>
    </row>
    <row r="163" spans="1:12">
      <c r="A163">
        <v>213</v>
      </c>
      <c r="B163" t="s">
        <v>709</v>
      </c>
      <c r="C163" t="s">
        <v>710</v>
      </c>
      <c r="D163" t="s">
        <v>14</v>
      </c>
      <c r="E163" t="s">
        <v>711</v>
      </c>
      <c r="F163" t="s">
        <v>712</v>
      </c>
      <c r="G163" t="str">
        <f>"9055031"</f>
        <v>0</v>
      </c>
      <c r="H163">
        <v>900.0</v>
      </c>
      <c r="I163">
        <v>123.75</v>
      </c>
      <c r="J163" t="s">
        <v>422</v>
      </c>
      <c r="K163" t="s">
        <v>18</v>
      </c>
      <c r="L163" t="s">
        <v>19</v>
      </c>
    </row>
    <row r="164" spans="1:12">
      <c r="A164">
        <v>214</v>
      </c>
      <c r="B164" t="s">
        <v>713</v>
      </c>
      <c r="C164" t="s">
        <v>714</v>
      </c>
      <c r="D164" t="s">
        <v>14</v>
      </c>
      <c r="E164" t="s">
        <v>715</v>
      </c>
      <c r="F164" t="s">
        <v>716</v>
      </c>
      <c r="G164" t="str">
        <f>"8026043"</f>
        <v>0</v>
      </c>
      <c r="H164">
        <v>1300.0</v>
      </c>
      <c r="I164">
        <v>195.0</v>
      </c>
      <c r="J164" t="s">
        <v>717</v>
      </c>
      <c r="K164" t="s">
        <v>18</v>
      </c>
      <c r="L164" t="s">
        <v>19</v>
      </c>
    </row>
    <row r="165" spans="1:12">
      <c r="A165">
        <v>215</v>
      </c>
      <c r="B165" t="s">
        <v>718</v>
      </c>
      <c r="C165" t="s">
        <v>719</v>
      </c>
      <c r="D165" t="s">
        <v>45</v>
      </c>
      <c r="E165" t="s">
        <v>720</v>
      </c>
      <c r="F165" t="s">
        <v>278</v>
      </c>
      <c r="G165" t="str">
        <f>"0091021"</f>
        <v>0</v>
      </c>
      <c r="H165">
        <v>1250.0</v>
      </c>
      <c r="I165">
        <v>187.5</v>
      </c>
      <c r="J165" t="s">
        <v>721</v>
      </c>
      <c r="K165" t="s">
        <v>18</v>
      </c>
      <c r="L165" t="s">
        <v>19</v>
      </c>
    </row>
    <row r="166" spans="1:12">
      <c r="A166">
        <v>216</v>
      </c>
      <c r="B166" t="s">
        <v>722</v>
      </c>
      <c r="C166" t="s">
        <v>723</v>
      </c>
      <c r="D166" t="s">
        <v>14</v>
      </c>
      <c r="E166" t="s">
        <v>724</v>
      </c>
      <c r="F166" t="s">
        <v>725</v>
      </c>
      <c r="G166" t="str">
        <f>"8033050"</f>
        <v>0</v>
      </c>
      <c r="H166">
        <v>5500.0</v>
      </c>
      <c r="I166">
        <v>1145.0</v>
      </c>
      <c r="J166" t="s">
        <v>726</v>
      </c>
      <c r="K166" t="s">
        <v>18</v>
      </c>
      <c r="L166" t="s">
        <v>19</v>
      </c>
    </row>
    <row r="167" spans="1:12">
      <c r="A167">
        <v>217</v>
      </c>
      <c r="B167" t="s">
        <v>727</v>
      </c>
      <c r="C167" t="s">
        <v>728</v>
      </c>
      <c r="D167" t="s">
        <v>14</v>
      </c>
      <c r="E167" t="s">
        <v>729</v>
      </c>
      <c r="F167" t="s">
        <v>101</v>
      </c>
      <c r="G167" t="str">
        <f>"0014020"</f>
        <v>0</v>
      </c>
      <c r="H167">
        <v>2420.0</v>
      </c>
      <c r="I167">
        <v>484.0</v>
      </c>
      <c r="J167" t="s">
        <v>730</v>
      </c>
      <c r="K167" t="s">
        <v>18</v>
      </c>
      <c r="L167" t="s">
        <v>19</v>
      </c>
    </row>
    <row r="168" spans="1:12">
      <c r="A168">
        <v>218</v>
      </c>
      <c r="B168" t="s">
        <v>731</v>
      </c>
      <c r="C168" t="s">
        <v>732</v>
      </c>
      <c r="D168" t="s">
        <v>45</v>
      </c>
      <c r="E168" t="s">
        <v>733</v>
      </c>
      <c r="F168" t="s">
        <v>564</v>
      </c>
      <c r="G168" t="str">
        <f>"0096010"</f>
        <v>0</v>
      </c>
      <c r="H168">
        <v>1000.0</v>
      </c>
      <c r="I168">
        <v>150.0</v>
      </c>
      <c r="J168" t="s">
        <v>734</v>
      </c>
      <c r="K168" t="s">
        <v>18</v>
      </c>
      <c r="L168" t="s">
        <v>19</v>
      </c>
    </row>
    <row r="169" spans="1:12">
      <c r="A169">
        <v>219</v>
      </c>
      <c r="B169" t="s">
        <v>735</v>
      </c>
      <c r="C169" t="s">
        <v>736</v>
      </c>
      <c r="D169" t="s">
        <v>45</v>
      </c>
      <c r="E169" t="s">
        <v>737</v>
      </c>
      <c r="F169" t="s">
        <v>738</v>
      </c>
      <c r="G169" t="str">
        <f>"0101110"</f>
        <v>0</v>
      </c>
      <c r="H169">
        <v>900.0</v>
      </c>
      <c r="I169">
        <v>116.25</v>
      </c>
      <c r="J169" t="s">
        <v>522</v>
      </c>
      <c r="K169" t="s">
        <v>18</v>
      </c>
      <c r="L169" t="s">
        <v>19</v>
      </c>
    </row>
    <row r="170" spans="1:12">
      <c r="A170">
        <v>220</v>
      </c>
      <c r="B170" t="s">
        <v>739</v>
      </c>
      <c r="C170" t="s">
        <v>740</v>
      </c>
      <c r="D170" t="s">
        <v>45</v>
      </c>
      <c r="E170" t="s">
        <v>741</v>
      </c>
      <c r="F170" t="s">
        <v>124</v>
      </c>
      <c r="G170" t="str">
        <f>"0071051"</f>
        <v>0</v>
      </c>
      <c r="H170">
        <v>900.0</v>
      </c>
      <c r="I170">
        <v>120.0</v>
      </c>
      <c r="J170" t="s">
        <v>742</v>
      </c>
      <c r="K170" t="s">
        <v>18</v>
      </c>
      <c r="L170" t="s">
        <v>19</v>
      </c>
    </row>
    <row r="171" spans="1:12">
      <c r="A171">
        <v>221</v>
      </c>
      <c r="B171" t="s">
        <v>743</v>
      </c>
      <c r="C171" t="s">
        <v>744</v>
      </c>
      <c r="D171" t="s">
        <v>45</v>
      </c>
      <c r="E171" t="s">
        <v>745</v>
      </c>
      <c r="F171" t="s">
        <v>81</v>
      </c>
      <c r="G171" t="str">
        <f>"0093021"</f>
        <v>0</v>
      </c>
      <c r="H171">
        <v>900.0</v>
      </c>
      <c r="I171">
        <v>116.25</v>
      </c>
      <c r="J171" t="s">
        <v>746</v>
      </c>
      <c r="K171" t="s">
        <v>18</v>
      </c>
      <c r="L171" t="s">
        <v>19</v>
      </c>
    </row>
    <row r="172" spans="1:12">
      <c r="A172">
        <v>222</v>
      </c>
      <c r="B172" t="s">
        <v>747</v>
      </c>
      <c r="C172" t="s">
        <v>748</v>
      </c>
      <c r="D172" t="s">
        <v>45</v>
      </c>
      <c r="E172" t="s">
        <v>749</v>
      </c>
      <c r="F172" t="s">
        <v>340</v>
      </c>
      <c r="G172" t="str">
        <f>"0036081"</f>
        <v>0</v>
      </c>
      <c r="H172">
        <v>1000.0</v>
      </c>
      <c r="I172">
        <v>450.0</v>
      </c>
      <c r="J172" t="s">
        <v>750</v>
      </c>
      <c r="K172" t="s">
        <v>18</v>
      </c>
      <c r="L172" t="s">
        <v>19</v>
      </c>
    </row>
    <row r="173" spans="1:12">
      <c r="A173">
        <v>224</v>
      </c>
      <c r="B173" t="s">
        <v>751</v>
      </c>
      <c r="C173" t="s">
        <v>752</v>
      </c>
      <c r="D173" t="s">
        <v>45</v>
      </c>
      <c r="E173" t="s">
        <v>753</v>
      </c>
      <c r="F173" t="s">
        <v>81</v>
      </c>
      <c r="G173" t="str">
        <f>"0093021"</f>
        <v>0</v>
      </c>
      <c r="H173">
        <v>900.0</v>
      </c>
      <c r="I173">
        <v>120.0</v>
      </c>
      <c r="J173" t="s">
        <v>754</v>
      </c>
      <c r="K173" t="s">
        <v>18</v>
      </c>
      <c r="L173" t="s">
        <v>19</v>
      </c>
    </row>
    <row r="174" spans="1:12">
      <c r="A174">
        <v>225</v>
      </c>
      <c r="B174" t="s">
        <v>755</v>
      </c>
      <c r="C174" t="s">
        <v>756</v>
      </c>
      <c r="D174" t="s">
        <v>14</v>
      </c>
      <c r="E174" t="s">
        <v>757</v>
      </c>
      <c r="F174" t="s">
        <v>168</v>
      </c>
      <c r="G174" t="str">
        <f>"8035010"</f>
        <v>0</v>
      </c>
      <c r="H174">
        <v>900.0</v>
      </c>
      <c r="I174">
        <v>135.0</v>
      </c>
      <c r="J174" t="s">
        <v>758</v>
      </c>
      <c r="K174" t="s">
        <v>18</v>
      </c>
      <c r="L174" t="s">
        <v>19</v>
      </c>
    </row>
    <row r="175" spans="1:12">
      <c r="A175">
        <v>226</v>
      </c>
      <c r="B175" t="s">
        <v>759</v>
      </c>
      <c r="C175" t="s">
        <v>760</v>
      </c>
      <c r="D175" t="s">
        <v>45</v>
      </c>
      <c r="E175" t="s">
        <v>761</v>
      </c>
      <c r="F175" t="s">
        <v>91</v>
      </c>
      <c r="G175" t="str">
        <f>"0101071"</f>
        <v>0</v>
      </c>
      <c r="H175">
        <v>900.0</v>
      </c>
      <c r="I175">
        <v>120.0</v>
      </c>
      <c r="J175" t="s">
        <v>762</v>
      </c>
      <c r="K175" t="s">
        <v>18</v>
      </c>
      <c r="L175" t="s">
        <v>19</v>
      </c>
    </row>
    <row r="176" spans="1:12">
      <c r="A176">
        <v>227</v>
      </c>
      <c r="B176" t="s">
        <v>763</v>
      </c>
      <c r="C176" t="s">
        <v>764</v>
      </c>
      <c r="D176" t="s">
        <v>14</v>
      </c>
      <c r="E176" t="s">
        <v>765</v>
      </c>
      <c r="F176" t="s">
        <v>766</v>
      </c>
      <c r="G176" t="str">
        <f>"0095061"</f>
        <v>0</v>
      </c>
      <c r="H176">
        <v>900.0</v>
      </c>
      <c r="I176">
        <v>105.0</v>
      </c>
      <c r="J176" t="s">
        <v>767</v>
      </c>
      <c r="K176" t="s">
        <v>18</v>
      </c>
      <c r="L176" t="s">
        <v>19</v>
      </c>
    </row>
    <row r="177" spans="1:12">
      <c r="A177">
        <v>228</v>
      </c>
      <c r="B177" t="s">
        <v>768</v>
      </c>
      <c r="C177" t="s">
        <v>769</v>
      </c>
      <c r="D177" t="s">
        <v>45</v>
      </c>
      <c r="E177" t="s">
        <v>770</v>
      </c>
      <c r="F177" t="s">
        <v>106</v>
      </c>
      <c r="G177" t="str">
        <f>"0066010"</f>
        <v>0</v>
      </c>
      <c r="H177">
        <v>900.0</v>
      </c>
      <c r="I177">
        <v>131.25</v>
      </c>
      <c r="J177" t="s">
        <v>771</v>
      </c>
      <c r="K177" t="s">
        <v>18</v>
      </c>
      <c r="L177" t="s">
        <v>19</v>
      </c>
    </row>
    <row r="178" spans="1:12">
      <c r="A178">
        <v>229</v>
      </c>
      <c r="B178" t="s">
        <v>772</v>
      </c>
      <c r="C178" t="s">
        <v>773</v>
      </c>
      <c r="D178" t="s">
        <v>14</v>
      </c>
      <c r="E178" t="s">
        <v>774</v>
      </c>
      <c r="F178" t="s">
        <v>36</v>
      </c>
      <c r="G178" t="str">
        <f>"6034011"</f>
        <v>0</v>
      </c>
      <c r="H178">
        <v>900.0</v>
      </c>
      <c r="I178">
        <v>220.0</v>
      </c>
      <c r="J178" t="s">
        <v>418</v>
      </c>
      <c r="K178" t="s">
        <v>18</v>
      </c>
      <c r="L178" t="s">
        <v>19</v>
      </c>
    </row>
    <row r="179" spans="1:12">
      <c r="A179">
        <v>230</v>
      </c>
      <c r="B179" t="s">
        <v>775</v>
      </c>
      <c r="C179" t="s">
        <v>776</v>
      </c>
      <c r="D179" t="s">
        <v>45</v>
      </c>
      <c r="E179" t="s">
        <v>777</v>
      </c>
      <c r="F179" t="s">
        <v>738</v>
      </c>
      <c r="G179" t="str">
        <f>"0101110"</f>
        <v>0</v>
      </c>
      <c r="H179">
        <v>900.0</v>
      </c>
      <c r="I179">
        <v>116.25</v>
      </c>
      <c r="J179" t="s">
        <v>778</v>
      </c>
      <c r="K179" t="s">
        <v>18</v>
      </c>
      <c r="L179" t="s">
        <v>19</v>
      </c>
    </row>
    <row r="180" spans="1:12">
      <c r="A180">
        <v>231</v>
      </c>
      <c r="B180" t="s">
        <v>779</v>
      </c>
      <c r="C180" t="s">
        <v>780</v>
      </c>
      <c r="D180" t="s">
        <v>45</v>
      </c>
      <c r="E180" t="s">
        <v>781</v>
      </c>
      <c r="F180" t="s">
        <v>168</v>
      </c>
      <c r="G180" t="str">
        <f>"8035010"</f>
        <v>0</v>
      </c>
      <c r="H180">
        <v>950.0</v>
      </c>
      <c r="I180">
        <v>142.5</v>
      </c>
      <c r="J180" t="s">
        <v>782</v>
      </c>
      <c r="K180" t="s">
        <v>18</v>
      </c>
      <c r="L180" t="s">
        <v>19</v>
      </c>
    </row>
    <row r="181" spans="1:12">
      <c r="A181">
        <v>233</v>
      </c>
      <c r="B181" t="s">
        <v>783</v>
      </c>
      <c r="C181" t="s">
        <v>784</v>
      </c>
      <c r="D181" t="s">
        <v>14</v>
      </c>
      <c r="E181" t="s">
        <v>785</v>
      </c>
      <c r="F181" t="s">
        <v>36</v>
      </c>
      <c r="G181" t="str">
        <f>"6034011"</f>
        <v>0</v>
      </c>
      <c r="H181">
        <v>900.0</v>
      </c>
      <c r="I181">
        <v>116.25</v>
      </c>
      <c r="J181" t="s">
        <v>786</v>
      </c>
      <c r="K181" t="s">
        <v>18</v>
      </c>
      <c r="L181" t="s">
        <v>19</v>
      </c>
    </row>
    <row r="182" spans="1:12">
      <c r="A182">
        <v>234</v>
      </c>
      <c r="B182" t="s">
        <v>787</v>
      </c>
      <c r="C182" t="s">
        <v>788</v>
      </c>
      <c r="D182" t="s">
        <v>14</v>
      </c>
      <c r="E182" t="s">
        <v>789</v>
      </c>
      <c r="F182" t="s">
        <v>81</v>
      </c>
      <c r="G182" t="str">
        <f>"0093021"</f>
        <v>0</v>
      </c>
      <c r="H182">
        <v>900.0</v>
      </c>
      <c r="I182">
        <v>105.0</v>
      </c>
      <c r="J182" t="s">
        <v>790</v>
      </c>
      <c r="K182" t="s">
        <v>18</v>
      </c>
      <c r="L182" t="s">
        <v>19</v>
      </c>
    </row>
    <row r="183" spans="1:12">
      <c r="A183">
        <v>235</v>
      </c>
      <c r="B183" t="s">
        <v>791</v>
      </c>
      <c r="C183" t="s">
        <v>792</v>
      </c>
      <c r="D183" t="s">
        <v>45</v>
      </c>
      <c r="E183" t="s">
        <v>793</v>
      </c>
      <c r="F183" t="s">
        <v>124</v>
      </c>
      <c r="G183" t="str">
        <f>"0071051"</f>
        <v>0</v>
      </c>
      <c r="H183">
        <v>900.0</v>
      </c>
      <c r="I183">
        <v>105.0</v>
      </c>
      <c r="J183" t="s">
        <v>794</v>
      </c>
      <c r="K183" t="s">
        <v>18</v>
      </c>
      <c r="L183" t="s">
        <v>19</v>
      </c>
    </row>
    <row r="184" spans="1:12">
      <c r="A184">
        <v>238</v>
      </c>
      <c r="B184" t="s">
        <v>795</v>
      </c>
      <c r="C184" t="s">
        <v>796</v>
      </c>
      <c r="D184" t="s">
        <v>45</v>
      </c>
      <c r="E184" t="s">
        <v>797</v>
      </c>
      <c r="F184" t="s">
        <v>798</v>
      </c>
      <c r="G184" t="str">
        <f>"8011021"</f>
        <v>0</v>
      </c>
      <c r="H184">
        <v>900.0</v>
      </c>
      <c r="I184">
        <v>120.0</v>
      </c>
      <c r="J184" t="s">
        <v>799</v>
      </c>
      <c r="K184" t="s">
        <v>18</v>
      </c>
      <c r="L184" t="s">
        <v>19</v>
      </c>
    </row>
    <row r="185" spans="1:12">
      <c r="A185">
        <v>239</v>
      </c>
      <c r="B185" t="s">
        <v>800</v>
      </c>
      <c r="C185" t="s">
        <v>801</v>
      </c>
      <c r="D185" t="s">
        <v>14</v>
      </c>
      <c r="E185" t="s">
        <v>802</v>
      </c>
      <c r="F185" t="s">
        <v>679</v>
      </c>
      <c r="G185" t="str">
        <f>"0093051"</f>
        <v>0</v>
      </c>
      <c r="H185">
        <v>900.0</v>
      </c>
      <c r="I185">
        <v>105.0</v>
      </c>
      <c r="J185" t="s">
        <v>803</v>
      </c>
      <c r="K185" t="s">
        <v>18</v>
      </c>
      <c r="L185" t="s">
        <v>19</v>
      </c>
    </row>
    <row r="186" spans="1:12">
      <c r="A186">
        <v>240</v>
      </c>
      <c r="B186" t="s">
        <v>804</v>
      </c>
      <c r="C186" t="s">
        <v>805</v>
      </c>
      <c r="D186" t="s">
        <v>45</v>
      </c>
      <c r="E186" t="s">
        <v>806</v>
      </c>
      <c r="F186" t="s">
        <v>81</v>
      </c>
      <c r="G186" t="str">
        <f>"0093021"</f>
        <v>0</v>
      </c>
      <c r="H186">
        <v>900.0</v>
      </c>
      <c r="I186">
        <v>477.5</v>
      </c>
      <c r="J186" t="s">
        <v>807</v>
      </c>
      <c r="K186" t="s">
        <v>18</v>
      </c>
      <c r="L186" t="s">
        <v>19</v>
      </c>
    </row>
    <row r="187" spans="1:12">
      <c r="A187">
        <v>241</v>
      </c>
      <c r="B187" t="s">
        <v>808</v>
      </c>
      <c r="C187" t="s">
        <v>809</v>
      </c>
      <c r="D187" t="s">
        <v>14</v>
      </c>
      <c r="E187" t="s">
        <v>810</v>
      </c>
      <c r="F187" t="s">
        <v>811</v>
      </c>
      <c r="G187" t="str">
        <f>"0094020"</f>
        <v>0</v>
      </c>
      <c r="H187">
        <v>900.0</v>
      </c>
      <c r="I187">
        <v>127.5</v>
      </c>
      <c r="J187" t="s">
        <v>762</v>
      </c>
      <c r="K187" t="s">
        <v>18</v>
      </c>
      <c r="L187" t="s">
        <v>19</v>
      </c>
    </row>
    <row r="188" spans="1:12">
      <c r="A188">
        <v>244</v>
      </c>
      <c r="B188" t="s">
        <v>812</v>
      </c>
      <c r="C188" t="s">
        <v>813</v>
      </c>
      <c r="D188" t="s">
        <v>45</v>
      </c>
      <c r="E188" t="s">
        <v>814</v>
      </c>
      <c r="F188" t="s">
        <v>815</v>
      </c>
      <c r="G188" t="str">
        <f>"9053011"</f>
        <v>0</v>
      </c>
      <c r="H188">
        <v>900.0</v>
      </c>
      <c r="I188">
        <v>123.75</v>
      </c>
      <c r="J188" t="s">
        <v>816</v>
      </c>
      <c r="K188" t="s">
        <v>18</v>
      </c>
      <c r="L188" t="s">
        <v>19</v>
      </c>
    </row>
    <row r="189" spans="1:12">
      <c r="A189">
        <v>245</v>
      </c>
      <c r="B189" t="s">
        <v>817</v>
      </c>
      <c r="C189" t="s">
        <v>818</v>
      </c>
      <c r="D189" t="s">
        <v>45</v>
      </c>
      <c r="E189" t="s">
        <v>819</v>
      </c>
      <c r="F189" t="s">
        <v>195</v>
      </c>
      <c r="G189" t="str">
        <f>"0017051"</f>
        <v>0</v>
      </c>
      <c r="H189">
        <v>900.0</v>
      </c>
      <c r="I189">
        <v>435.0</v>
      </c>
      <c r="J189" t="s">
        <v>820</v>
      </c>
      <c r="K189" t="s">
        <v>18</v>
      </c>
      <c r="L189" t="s">
        <v>19</v>
      </c>
    </row>
    <row r="190" spans="1:12">
      <c r="A190">
        <v>246</v>
      </c>
      <c r="B190" t="s">
        <v>821</v>
      </c>
      <c r="C190" t="s">
        <v>822</v>
      </c>
      <c r="D190" t="s">
        <v>45</v>
      </c>
      <c r="E190" t="s">
        <v>823</v>
      </c>
      <c r="F190" t="s">
        <v>168</v>
      </c>
      <c r="G190" t="str">
        <f>"8035010"</f>
        <v>0</v>
      </c>
      <c r="H190">
        <v>900.0</v>
      </c>
      <c r="I190">
        <v>250.0</v>
      </c>
      <c r="J190" t="s">
        <v>824</v>
      </c>
      <c r="K190" t="s">
        <v>18</v>
      </c>
      <c r="L190" t="s">
        <v>19</v>
      </c>
    </row>
    <row r="191" spans="1:12">
      <c r="A191">
        <v>247</v>
      </c>
      <c r="B191" t="s">
        <v>825</v>
      </c>
      <c r="C191" t="s">
        <v>826</v>
      </c>
      <c r="D191" t="s">
        <v>45</v>
      </c>
      <c r="E191" t="s">
        <v>827</v>
      </c>
      <c r="F191" t="s">
        <v>243</v>
      </c>
      <c r="G191" t="str">
        <f>"0095050"</f>
        <v>0</v>
      </c>
      <c r="H191">
        <v>900.0</v>
      </c>
      <c r="I191">
        <v>120.0</v>
      </c>
      <c r="J191" t="s">
        <v>828</v>
      </c>
      <c r="K191" t="s">
        <v>18</v>
      </c>
      <c r="L191" t="s">
        <v>19</v>
      </c>
    </row>
    <row r="192" spans="1:12">
      <c r="A192">
        <v>248</v>
      </c>
      <c r="B192" t="s">
        <v>829</v>
      </c>
      <c r="C192" t="s">
        <v>830</v>
      </c>
      <c r="D192" t="s">
        <v>14</v>
      </c>
      <c r="E192" t="s">
        <v>831</v>
      </c>
      <c r="F192" t="s">
        <v>124</v>
      </c>
      <c r="G192" t="str">
        <f>"0071051"</f>
        <v>0</v>
      </c>
      <c r="H192">
        <v>900.0</v>
      </c>
      <c r="I192">
        <v>120.0</v>
      </c>
      <c r="J192" t="s">
        <v>832</v>
      </c>
      <c r="K192" t="s">
        <v>18</v>
      </c>
      <c r="L192" t="s">
        <v>19</v>
      </c>
    </row>
    <row r="193" spans="1:12">
      <c r="A193">
        <v>249</v>
      </c>
      <c r="B193" t="s">
        <v>833</v>
      </c>
      <c r="C193" t="s">
        <v>834</v>
      </c>
      <c r="D193" t="s">
        <v>14</v>
      </c>
      <c r="E193" t="s">
        <v>835</v>
      </c>
      <c r="F193" t="s">
        <v>81</v>
      </c>
      <c r="G193" t="str">
        <f>"0093021"</f>
        <v>0</v>
      </c>
      <c r="H193">
        <v>900.0</v>
      </c>
      <c r="I193">
        <v>120.0</v>
      </c>
      <c r="J193" t="s">
        <v>836</v>
      </c>
      <c r="K193" t="s">
        <v>18</v>
      </c>
      <c r="L193" t="s">
        <v>19</v>
      </c>
    </row>
    <row r="194" spans="1:12">
      <c r="A194">
        <v>250</v>
      </c>
      <c r="B194" t="s">
        <v>837</v>
      </c>
      <c r="C194" t="s">
        <v>838</v>
      </c>
      <c r="D194" t="s">
        <v>45</v>
      </c>
      <c r="E194" t="s">
        <v>839</v>
      </c>
      <c r="F194" t="s">
        <v>124</v>
      </c>
      <c r="G194" t="str">
        <f>"0071051"</f>
        <v>0</v>
      </c>
      <c r="H194">
        <v>900.0</v>
      </c>
      <c r="I194">
        <v>125.25</v>
      </c>
      <c r="J194" t="s">
        <v>840</v>
      </c>
      <c r="K194" t="s">
        <v>18</v>
      </c>
      <c r="L194" t="s">
        <v>19</v>
      </c>
    </row>
    <row r="195" spans="1:12">
      <c r="A195">
        <v>252</v>
      </c>
      <c r="B195" t="s">
        <v>841</v>
      </c>
      <c r="C195" t="s">
        <v>842</v>
      </c>
      <c r="D195" t="s">
        <v>45</v>
      </c>
      <c r="E195" t="s">
        <v>843</v>
      </c>
      <c r="F195" t="s">
        <v>81</v>
      </c>
      <c r="G195" t="str">
        <f>"0093021"</f>
        <v>0</v>
      </c>
      <c r="H195">
        <v>900.0</v>
      </c>
      <c r="I195">
        <v>126.0</v>
      </c>
      <c r="J195" t="s">
        <v>844</v>
      </c>
      <c r="K195" t="s">
        <v>18</v>
      </c>
      <c r="L195" t="s">
        <v>19</v>
      </c>
    </row>
    <row r="196" spans="1:12">
      <c r="A196">
        <v>253</v>
      </c>
      <c r="B196" t="s">
        <v>845</v>
      </c>
      <c r="C196" t="s">
        <v>846</v>
      </c>
      <c r="D196" t="s">
        <v>45</v>
      </c>
      <c r="E196" t="s">
        <v>847</v>
      </c>
      <c r="F196" t="s">
        <v>177</v>
      </c>
      <c r="G196" t="str">
        <f>"0071052"</f>
        <v>0</v>
      </c>
      <c r="H196">
        <v>1320.0</v>
      </c>
      <c r="I196">
        <v>198.0</v>
      </c>
      <c r="J196" t="s">
        <v>848</v>
      </c>
      <c r="K196" t="s">
        <v>18</v>
      </c>
      <c r="L196" t="s">
        <v>19</v>
      </c>
    </row>
    <row r="197" spans="1:12">
      <c r="A197">
        <v>254</v>
      </c>
      <c r="B197" t="s">
        <v>849</v>
      </c>
      <c r="C197" t="s">
        <v>850</v>
      </c>
      <c r="D197" t="s">
        <v>14</v>
      </c>
      <c r="E197" t="s">
        <v>851</v>
      </c>
      <c r="F197" t="s">
        <v>349</v>
      </c>
      <c r="G197" t="str">
        <f>"9011040"</f>
        <v>0</v>
      </c>
      <c r="H197">
        <v>1050.0</v>
      </c>
      <c r="I197">
        <v>157.5</v>
      </c>
      <c r="J197" t="s">
        <v>852</v>
      </c>
      <c r="K197" t="s">
        <v>18</v>
      </c>
      <c r="L197" t="s">
        <v>19</v>
      </c>
    </row>
    <row r="198" spans="1:12">
      <c r="A198">
        <v>255</v>
      </c>
      <c r="B198" t="s">
        <v>853</v>
      </c>
      <c r="C198" t="s">
        <v>854</v>
      </c>
      <c r="D198" t="s">
        <v>14</v>
      </c>
      <c r="E198" t="s">
        <v>855</v>
      </c>
      <c r="F198" t="s">
        <v>679</v>
      </c>
      <c r="G198" t="str">
        <f>"0093051"</f>
        <v>0</v>
      </c>
      <c r="H198">
        <v>900.0</v>
      </c>
      <c r="I198">
        <v>116.25</v>
      </c>
      <c r="J198" t="s">
        <v>856</v>
      </c>
      <c r="K198" t="s">
        <v>18</v>
      </c>
      <c r="L198" t="s">
        <v>19</v>
      </c>
    </row>
    <row r="199" spans="1:12">
      <c r="A199">
        <v>257</v>
      </c>
      <c r="B199" t="s">
        <v>857</v>
      </c>
      <c r="C199" t="s">
        <v>858</v>
      </c>
      <c r="D199" t="s">
        <v>14</v>
      </c>
      <c r="E199" t="s">
        <v>859</v>
      </c>
      <c r="F199" t="s">
        <v>860</v>
      </c>
      <c r="G199" t="str">
        <f>"0093052"</f>
        <v>0</v>
      </c>
      <c r="H199">
        <v>900.0</v>
      </c>
      <c r="I199">
        <v>120.0</v>
      </c>
      <c r="J199" t="s">
        <v>861</v>
      </c>
      <c r="K199" t="s">
        <v>18</v>
      </c>
      <c r="L199" t="s">
        <v>19</v>
      </c>
    </row>
    <row r="200" spans="1:12">
      <c r="A200">
        <v>258</v>
      </c>
      <c r="B200" t="s">
        <v>862</v>
      </c>
      <c r="C200" t="s">
        <v>863</v>
      </c>
      <c r="D200" t="s">
        <v>14</v>
      </c>
      <c r="E200" t="s">
        <v>864</v>
      </c>
      <c r="F200" t="s">
        <v>36</v>
      </c>
      <c r="G200" t="str">
        <f>"6034011"</f>
        <v>0</v>
      </c>
      <c r="H200">
        <v>900.0</v>
      </c>
      <c r="I200">
        <v>120.0</v>
      </c>
      <c r="J200" t="s">
        <v>865</v>
      </c>
      <c r="K200" t="s">
        <v>18</v>
      </c>
      <c r="L200" t="s">
        <v>19</v>
      </c>
    </row>
    <row r="201" spans="1:12">
      <c r="A201">
        <v>259</v>
      </c>
      <c r="B201" t="s">
        <v>866</v>
      </c>
      <c r="C201" t="s">
        <v>867</v>
      </c>
      <c r="D201" t="s">
        <v>14</v>
      </c>
      <c r="E201" t="s">
        <v>868</v>
      </c>
      <c r="F201" t="s">
        <v>380</v>
      </c>
      <c r="G201" t="str">
        <f>"0071053"</f>
        <v>0</v>
      </c>
      <c r="H201">
        <v>900.0</v>
      </c>
      <c r="I201">
        <v>120.0</v>
      </c>
      <c r="J201" t="s">
        <v>671</v>
      </c>
      <c r="K201" t="s">
        <v>18</v>
      </c>
      <c r="L201" t="s">
        <v>19</v>
      </c>
    </row>
    <row r="202" spans="1:12">
      <c r="A202">
        <v>261</v>
      </c>
      <c r="B202" t="s">
        <v>869</v>
      </c>
      <c r="C202" t="s">
        <v>870</v>
      </c>
      <c r="D202" t="s">
        <v>14</v>
      </c>
      <c r="E202" t="s">
        <v>871</v>
      </c>
      <c r="F202" t="s">
        <v>36</v>
      </c>
      <c r="G202" t="str">
        <f>"6034011"</f>
        <v>0</v>
      </c>
      <c r="H202">
        <v>900.0</v>
      </c>
      <c r="I202">
        <v>127.5</v>
      </c>
      <c r="J202" t="s">
        <v>872</v>
      </c>
      <c r="K202" t="s">
        <v>18</v>
      </c>
      <c r="L202" t="s">
        <v>19</v>
      </c>
    </row>
    <row r="203" spans="1:12">
      <c r="A203">
        <v>262</v>
      </c>
      <c r="B203" t="s">
        <v>873</v>
      </c>
      <c r="C203" t="s">
        <v>874</v>
      </c>
      <c r="D203" t="s">
        <v>45</v>
      </c>
      <c r="E203" t="s">
        <v>875</v>
      </c>
      <c r="F203" t="s">
        <v>815</v>
      </c>
      <c r="G203" t="str">
        <f>"9053011"</f>
        <v>0</v>
      </c>
      <c r="H203">
        <v>900.0</v>
      </c>
      <c r="I203">
        <v>123.75</v>
      </c>
      <c r="J203" t="s">
        <v>876</v>
      </c>
      <c r="K203" t="s">
        <v>18</v>
      </c>
      <c r="L203" t="s">
        <v>19</v>
      </c>
    </row>
    <row r="204" spans="1:12">
      <c r="A204">
        <v>263</v>
      </c>
      <c r="B204" t="s">
        <v>877</v>
      </c>
      <c r="C204" t="s">
        <v>878</v>
      </c>
      <c r="D204" t="s">
        <v>14</v>
      </c>
      <c r="E204" t="s">
        <v>879</v>
      </c>
      <c r="F204" t="s">
        <v>36</v>
      </c>
      <c r="G204" t="str">
        <f>"6034011"</f>
        <v>0</v>
      </c>
      <c r="H204">
        <v>900.0</v>
      </c>
      <c r="I204">
        <v>120.0</v>
      </c>
      <c r="J204" t="s">
        <v>880</v>
      </c>
      <c r="K204" t="s">
        <v>18</v>
      </c>
      <c r="L204" t="s">
        <v>19</v>
      </c>
    </row>
    <row r="205" spans="1:12">
      <c r="A205">
        <v>264</v>
      </c>
      <c r="B205" t="s">
        <v>881</v>
      </c>
      <c r="C205" t="s">
        <v>882</v>
      </c>
      <c r="D205" t="s">
        <v>45</v>
      </c>
      <c r="E205" t="s">
        <v>883</v>
      </c>
      <c r="F205" t="s">
        <v>182</v>
      </c>
      <c r="G205" t="str">
        <f>"0095011"</f>
        <v>0</v>
      </c>
      <c r="H205">
        <v>900.0</v>
      </c>
      <c r="I205">
        <v>120.0</v>
      </c>
      <c r="J205" t="s">
        <v>884</v>
      </c>
      <c r="K205" t="s">
        <v>18</v>
      </c>
      <c r="L205" t="s">
        <v>19</v>
      </c>
    </row>
    <row r="206" spans="1:12">
      <c r="A206">
        <v>266</v>
      </c>
      <c r="B206" t="s">
        <v>885</v>
      </c>
      <c r="C206" t="s">
        <v>886</v>
      </c>
      <c r="D206" t="s">
        <v>45</v>
      </c>
      <c r="E206" t="s">
        <v>887</v>
      </c>
      <c r="F206" t="s">
        <v>81</v>
      </c>
      <c r="G206" t="str">
        <f>"0093021"</f>
        <v>0</v>
      </c>
      <c r="H206">
        <v>900.0</v>
      </c>
      <c r="I206">
        <v>117.75</v>
      </c>
      <c r="J206" t="s">
        <v>888</v>
      </c>
      <c r="K206" t="s">
        <v>18</v>
      </c>
      <c r="L206" t="s">
        <v>19</v>
      </c>
    </row>
    <row r="207" spans="1:12">
      <c r="A207">
        <v>267</v>
      </c>
      <c r="B207" t="s">
        <v>889</v>
      </c>
      <c r="C207" t="s">
        <v>890</v>
      </c>
      <c r="D207" t="s">
        <v>14</v>
      </c>
      <c r="E207" t="s">
        <v>891</v>
      </c>
      <c r="F207" t="s">
        <v>81</v>
      </c>
      <c r="G207" t="str">
        <f>"0093021"</f>
        <v>0</v>
      </c>
      <c r="H207">
        <v>900.0</v>
      </c>
      <c r="I207">
        <v>116.25</v>
      </c>
      <c r="J207" t="s">
        <v>434</v>
      </c>
      <c r="K207" t="s">
        <v>18</v>
      </c>
      <c r="L207" t="s">
        <v>19</v>
      </c>
    </row>
    <row r="208" spans="1:12">
      <c r="A208">
        <v>270</v>
      </c>
      <c r="B208" t="s">
        <v>892</v>
      </c>
      <c r="C208" t="s">
        <v>893</v>
      </c>
      <c r="D208" t="s">
        <v>45</v>
      </c>
      <c r="E208" t="s">
        <v>894</v>
      </c>
      <c r="F208" t="s">
        <v>473</v>
      </c>
      <c r="G208" t="str">
        <f>"0094010"</f>
        <v>0</v>
      </c>
      <c r="H208">
        <v>900.0</v>
      </c>
      <c r="I208">
        <v>120.0</v>
      </c>
      <c r="J208" t="s">
        <v>700</v>
      </c>
      <c r="K208" t="s">
        <v>18</v>
      </c>
      <c r="L208" t="s">
        <v>19</v>
      </c>
    </row>
    <row r="209" spans="1:12">
      <c r="A209">
        <v>271</v>
      </c>
      <c r="B209" t="s">
        <v>895</v>
      </c>
      <c r="C209" t="s">
        <v>896</v>
      </c>
      <c r="D209" t="s">
        <v>14</v>
      </c>
      <c r="E209" t="s">
        <v>897</v>
      </c>
      <c r="F209" t="s">
        <v>36</v>
      </c>
      <c r="G209" t="str">
        <f>"6034011"</f>
        <v>0</v>
      </c>
      <c r="H209">
        <v>900.0</v>
      </c>
      <c r="I209">
        <v>120.0</v>
      </c>
      <c r="J209" t="s">
        <v>187</v>
      </c>
      <c r="K209" t="s">
        <v>18</v>
      </c>
      <c r="L209" t="s">
        <v>19</v>
      </c>
    </row>
    <row r="210" spans="1:12">
      <c r="A210">
        <v>272</v>
      </c>
      <c r="B210" t="s">
        <v>898</v>
      </c>
      <c r="C210" t="s">
        <v>899</v>
      </c>
      <c r="D210" t="s">
        <v>14</v>
      </c>
      <c r="E210" t="s">
        <v>900</v>
      </c>
      <c r="F210" t="s">
        <v>81</v>
      </c>
      <c r="G210" t="str">
        <f>"0093021"</f>
        <v>0</v>
      </c>
      <c r="H210">
        <v>900.0</v>
      </c>
      <c r="I210">
        <v>116.25</v>
      </c>
      <c r="J210" t="s">
        <v>901</v>
      </c>
      <c r="K210" t="s">
        <v>18</v>
      </c>
      <c r="L210" t="s">
        <v>19</v>
      </c>
    </row>
    <row r="211" spans="1:12">
      <c r="A211">
        <v>273</v>
      </c>
      <c r="B211" t="s">
        <v>902</v>
      </c>
      <c r="C211" t="s">
        <v>903</v>
      </c>
      <c r="D211" t="s">
        <v>14</v>
      </c>
      <c r="E211" t="s">
        <v>904</v>
      </c>
      <c r="F211" t="s">
        <v>322</v>
      </c>
      <c r="G211" t="str">
        <f>"0091011"</f>
        <v>0</v>
      </c>
      <c r="H211">
        <v>900.0</v>
      </c>
      <c r="I211">
        <v>122.25</v>
      </c>
      <c r="J211" t="s">
        <v>905</v>
      </c>
      <c r="K211" t="s">
        <v>18</v>
      </c>
      <c r="L211" t="s">
        <v>19</v>
      </c>
    </row>
    <row r="212" spans="1:12">
      <c r="A212">
        <v>274</v>
      </c>
      <c r="B212" t="s">
        <v>906</v>
      </c>
      <c r="C212" t="s">
        <v>907</v>
      </c>
      <c r="D212" t="s">
        <v>45</v>
      </c>
      <c r="E212" t="s">
        <v>908</v>
      </c>
      <c r="F212" t="s">
        <v>380</v>
      </c>
      <c r="G212" t="str">
        <f>"0071053"</f>
        <v>0</v>
      </c>
      <c r="H212">
        <v>950.0</v>
      </c>
      <c r="I212">
        <v>142.5</v>
      </c>
      <c r="J212" t="s">
        <v>909</v>
      </c>
      <c r="K212" t="s">
        <v>18</v>
      </c>
      <c r="L212" t="s">
        <v>19</v>
      </c>
    </row>
    <row r="213" spans="1:12">
      <c r="A213">
        <v>275</v>
      </c>
      <c r="B213" t="s">
        <v>910</v>
      </c>
      <c r="C213" t="s">
        <v>911</v>
      </c>
      <c r="D213" t="s">
        <v>45</v>
      </c>
      <c r="E213" t="s">
        <v>912</v>
      </c>
      <c r="F213" t="s">
        <v>81</v>
      </c>
      <c r="G213" t="str">
        <f>"0093021"</f>
        <v>0</v>
      </c>
      <c r="H213">
        <v>900.0</v>
      </c>
      <c r="I213">
        <v>120.0</v>
      </c>
      <c r="J213" t="s">
        <v>913</v>
      </c>
      <c r="K213" t="s">
        <v>18</v>
      </c>
      <c r="L213" t="s">
        <v>19</v>
      </c>
    </row>
    <row r="214" spans="1:12">
      <c r="A214">
        <v>277</v>
      </c>
      <c r="B214" t="s">
        <v>914</v>
      </c>
      <c r="C214" t="s">
        <v>915</v>
      </c>
      <c r="D214" t="s">
        <v>45</v>
      </c>
      <c r="E214" t="s">
        <v>916</v>
      </c>
      <c r="F214" t="s">
        <v>331</v>
      </c>
      <c r="G214" t="str">
        <f>"0101300"</f>
        <v>0</v>
      </c>
      <c r="H214">
        <v>900.0</v>
      </c>
      <c r="I214">
        <v>135.0</v>
      </c>
      <c r="J214" t="s">
        <v>917</v>
      </c>
      <c r="K214" t="s">
        <v>18</v>
      </c>
      <c r="L214" t="s">
        <v>19</v>
      </c>
    </row>
    <row r="215" spans="1:12">
      <c r="A215">
        <v>278</v>
      </c>
      <c r="B215" t="s">
        <v>918</v>
      </c>
      <c r="C215" t="s">
        <v>919</v>
      </c>
      <c r="D215" t="s">
        <v>45</v>
      </c>
      <c r="E215" t="s">
        <v>920</v>
      </c>
      <c r="F215" t="s">
        <v>177</v>
      </c>
      <c r="G215" t="str">
        <f>"0071052"</f>
        <v>0</v>
      </c>
      <c r="H215">
        <v>928.0</v>
      </c>
      <c r="I215">
        <v>139.2</v>
      </c>
      <c r="J215" t="s">
        <v>921</v>
      </c>
      <c r="K215" t="s">
        <v>18</v>
      </c>
      <c r="L215" t="s">
        <v>19</v>
      </c>
    </row>
    <row r="216" spans="1:12">
      <c r="A216">
        <v>279</v>
      </c>
      <c r="B216" t="s">
        <v>922</v>
      </c>
      <c r="C216" t="s">
        <v>923</v>
      </c>
      <c r="D216" t="s">
        <v>45</v>
      </c>
      <c r="E216" t="s">
        <v>924</v>
      </c>
      <c r="F216" t="s">
        <v>177</v>
      </c>
      <c r="G216" t="str">
        <f>"0071052"</f>
        <v>0</v>
      </c>
      <c r="H216">
        <v>950.0</v>
      </c>
      <c r="I216">
        <v>142.5</v>
      </c>
      <c r="J216" t="s">
        <v>925</v>
      </c>
      <c r="K216" t="s">
        <v>18</v>
      </c>
      <c r="L216" t="s">
        <v>19</v>
      </c>
    </row>
    <row r="217" spans="1:12">
      <c r="A217">
        <v>280</v>
      </c>
      <c r="B217" t="s">
        <v>926</v>
      </c>
      <c r="C217" t="s">
        <v>927</v>
      </c>
      <c r="D217" t="s">
        <v>45</v>
      </c>
      <c r="E217" t="s">
        <v>928</v>
      </c>
      <c r="F217" t="s">
        <v>106</v>
      </c>
      <c r="G217" t="str">
        <f>"0066010"</f>
        <v>0</v>
      </c>
      <c r="H217">
        <v>900.0</v>
      </c>
      <c r="I217">
        <v>135.0</v>
      </c>
      <c r="J217" t="s">
        <v>929</v>
      </c>
      <c r="K217" t="s">
        <v>18</v>
      </c>
      <c r="L217" t="s">
        <v>19</v>
      </c>
    </row>
    <row r="218" spans="1:12">
      <c r="A218">
        <v>281</v>
      </c>
      <c r="B218" t="s">
        <v>930</v>
      </c>
      <c r="C218" t="s">
        <v>931</v>
      </c>
      <c r="D218" t="s">
        <v>45</v>
      </c>
      <c r="E218" t="s">
        <v>932</v>
      </c>
      <c r="F218" t="s">
        <v>124</v>
      </c>
      <c r="G218" t="str">
        <f>"0071051"</f>
        <v>0</v>
      </c>
      <c r="H218">
        <v>900.0</v>
      </c>
      <c r="I218">
        <v>112.5</v>
      </c>
      <c r="J218" t="s">
        <v>933</v>
      </c>
      <c r="K218" t="s">
        <v>18</v>
      </c>
      <c r="L218" t="s">
        <v>19</v>
      </c>
    </row>
    <row r="219" spans="1:12">
      <c r="A219">
        <v>282</v>
      </c>
      <c r="B219" t="s">
        <v>934</v>
      </c>
      <c r="C219" t="s">
        <v>935</v>
      </c>
      <c r="D219" t="s">
        <v>45</v>
      </c>
      <c r="E219" t="s">
        <v>936</v>
      </c>
      <c r="F219" t="s">
        <v>81</v>
      </c>
      <c r="G219" t="str">
        <f>"0093021"</f>
        <v>0</v>
      </c>
      <c r="H219">
        <v>900.0</v>
      </c>
      <c r="I219">
        <v>135.0</v>
      </c>
      <c r="J219" t="s">
        <v>937</v>
      </c>
      <c r="K219" t="s">
        <v>18</v>
      </c>
      <c r="L219" t="s">
        <v>19</v>
      </c>
    </row>
    <row r="220" spans="1:12">
      <c r="A220">
        <v>283</v>
      </c>
      <c r="B220" t="s">
        <v>938</v>
      </c>
      <c r="C220" t="s">
        <v>939</v>
      </c>
      <c r="D220" t="s">
        <v>45</v>
      </c>
      <c r="E220" t="s">
        <v>940</v>
      </c>
      <c r="F220" t="s">
        <v>96</v>
      </c>
      <c r="G220" t="str">
        <f>"0091013"</f>
        <v>0</v>
      </c>
      <c r="H220">
        <v>900.0</v>
      </c>
      <c r="I220">
        <v>120.0</v>
      </c>
      <c r="J220" t="s">
        <v>941</v>
      </c>
      <c r="K220" t="s">
        <v>18</v>
      </c>
      <c r="L220" t="s">
        <v>19</v>
      </c>
    </row>
    <row r="221" spans="1:12">
      <c r="A221">
        <v>284</v>
      </c>
      <c r="B221" t="s">
        <v>942</v>
      </c>
      <c r="C221" t="s">
        <v>943</v>
      </c>
      <c r="D221" t="s">
        <v>14</v>
      </c>
      <c r="E221" t="s">
        <v>944</v>
      </c>
      <c r="F221" t="s">
        <v>177</v>
      </c>
      <c r="G221" t="str">
        <f>"0071052"</f>
        <v>0</v>
      </c>
      <c r="H221">
        <v>900.0</v>
      </c>
      <c r="I221">
        <v>131.25</v>
      </c>
      <c r="J221" t="s">
        <v>945</v>
      </c>
      <c r="K221" t="s">
        <v>18</v>
      </c>
      <c r="L221" t="s">
        <v>19</v>
      </c>
    </row>
    <row r="222" spans="1:12">
      <c r="A222">
        <v>287</v>
      </c>
      <c r="B222" t="s">
        <v>946</v>
      </c>
      <c r="C222" t="s">
        <v>947</v>
      </c>
      <c r="D222" t="s">
        <v>14</v>
      </c>
      <c r="E222" t="s">
        <v>948</v>
      </c>
      <c r="F222" t="s">
        <v>36</v>
      </c>
      <c r="G222" t="str">
        <f>"6034011"</f>
        <v>0</v>
      </c>
      <c r="H222">
        <v>900.0</v>
      </c>
      <c r="I222">
        <v>120.0</v>
      </c>
      <c r="J222" t="s">
        <v>949</v>
      </c>
      <c r="K222" t="s">
        <v>18</v>
      </c>
      <c r="L222" t="s">
        <v>19</v>
      </c>
    </row>
    <row r="223" spans="1:12">
      <c r="A223">
        <v>288</v>
      </c>
      <c r="B223" t="s">
        <v>950</v>
      </c>
      <c r="C223" t="s">
        <v>951</v>
      </c>
      <c r="D223" t="s">
        <v>45</v>
      </c>
      <c r="E223" t="s">
        <v>952</v>
      </c>
      <c r="F223" t="s">
        <v>380</v>
      </c>
      <c r="G223" t="str">
        <f>"0071053"</f>
        <v>0</v>
      </c>
      <c r="H223">
        <v>900.0</v>
      </c>
      <c r="I223">
        <v>123.75</v>
      </c>
      <c r="J223" t="s">
        <v>953</v>
      </c>
      <c r="K223" t="s">
        <v>18</v>
      </c>
      <c r="L223" t="s">
        <v>19</v>
      </c>
    </row>
    <row r="224" spans="1:12">
      <c r="A224">
        <v>291</v>
      </c>
      <c r="B224" t="s">
        <v>954</v>
      </c>
      <c r="C224" t="s">
        <v>955</v>
      </c>
      <c r="D224" t="s">
        <v>14</v>
      </c>
      <c r="E224" t="s">
        <v>956</v>
      </c>
      <c r="F224" t="s">
        <v>106</v>
      </c>
      <c r="G224" t="str">
        <f>"0066010"</f>
        <v>0</v>
      </c>
      <c r="H224">
        <v>900.0</v>
      </c>
      <c r="I224">
        <v>126.0</v>
      </c>
      <c r="J224" t="s">
        <v>299</v>
      </c>
      <c r="K224" t="s">
        <v>18</v>
      </c>
      <c r="L224" t="s">
        <v>19</v>
      </c>
    </row>
    <row r="225" spans="1:12">
      <c r="A225">
        <v>294</v>
      </c>
      <c r="B225" t="s">
        <v>957</v>
      </c>
      <c r="C225" t="s">
        <v>958</v>
      </c>
      <c r="D225" t="s">
        <v>14</v>
      </c>
      <c r="E225" t="s">
        <v>959</v>
      </c>
      <c r="F225" t="s">
        <v>960</v>
      </c>
      <c r="G225" t="str">
        <f>"0021021"</f>
        <v>0</v>
      </c>
      <c r="H225">
        <v>5000.0</v>
      </c>
      <c r="I225">
        <v>1100.0</v>
      </c>
      <c r="J225" t="s">
        <v>961</v>
      </c>
      <c r="K225" t="s">
        <v>18</v>
      </c>
      <c r="L225" t="s">
        <v>19</v>
      </c>
    </row>
    <row r="226" spans="1:12">
      <c r="A226">
        <v>295</v>
      </c>
      <c r="B226" t="s">
        <v>962</v>
      </c>
      <c r="C226" t="s">
        <v>963</v>
      </c>
      <c r="D226" t="s">
        <v>45</v>
      </c>
      <c r="E226" t="s">
        <v>964</v>
      </c>
      <c r="F226" t="s">
        <v>124</v>
      </c>
      <c r="G226" t="str">
        <f>"0071051"</f>
        <v>0</v>
      </c>
      <c r="H226">
        <v>900.0</v>
      </c>
      <c r="I226">
        <v>116.25</v>
      </c>
      <c r="J226" t="s">
        <v>965</v>
      </c>
      <c r="K226" t="s">
        <v>18</v>
      </c>
      <c r="L226" t="s">
        <v>19</v>
      </c>
    </row>
    <row r="227" spans="1:12">
      <c r="A227">
        <v>296</v>
      </c>
      <c r="B227" t="s">
        <v>966</v>
      </c>
      <c r="C227" t="s">
        <v>967</v>
      </c>
      <c r="D227" t="s">
        <v>14</v>
      </c>
      <c r="E227" t="s">
        <v>968</v>
      </c>
      <c r="F227" t="s">
        <v>371</v>
      </c>
      <c r="G227" t="str">
        <f>"0093022"</f>
        <v>0</v>
      </c>
      <c r="H227">
        <v>900.0</v>
      </c>
      <c r="I227">
        <v>127.5</v>
      </c>
      <c r="J227" t="s">
        <v>969</v>
      </c>
      <c r="K227" t="s">
        <v>18</v>
      </c>
      <c r="L227" t="s">
        <v>19</v>
      </c>
    </row>
    <row r="228" spans="1:12">
      <c r="A228">
        <v>299</v>
      </c>
      <c r="B228" t="s">
        <v>970</v>
      </c>
      <c r="C228" t="s">
        <v>971</v>
      </c>
      <c r="D228" t="s">
        <v>45</v>
      </c>
      <c r="E228" t="s">
        <v>972</v>
      </c>
      <c r="F228" t="s">
        <v>124</v>
      </c>
      <c r="G228" t="str">
        <f>"0071051"</f>
        <v>0</v>
      </c>
      <c r="H228">
        <v>900.0</v>
      </c>
      <c r="I228">
        <v>123.75</v>
      </c>
      <c r="J228" t="s">
        <v>973</v>
      </c>
      <c r="K228" t="s">
        <v>18</v>
      </c>
      <c r="L228" t="s">
        <v>19</v>
      </c>
    </row>
    <row r="229" spans="1:12">
      <c r="A229">
        <v>300</v>
      </c>
      <c r="B229" t="s">
        <v>974</v>
      </c>
      <c r="C229" t="s">
        <v>975</v>
      </c>
      <c r="D229" t="s">
        <v>45</v>
      </c>
      <c r="E229" t="s">
        <v>976</v>
      </c>
      <c r="F229" t="s">
        <v>460</v>
      </c>
      <c r="G229" t="str">
        <f>"8033041"</f>
        <v>0</v>
      </c>
      <c r="H229">
        <v>900.0</v>
      </c>
      <c r="I229">
        <v>120.0</v>
      </c>
      <c r="J229" t="s">
        <v>977</v>
      </c>
      <c r="K229" t="s">
        <v>18</v>
      </c>
      <c r="L229" t="s">
        <v>19</v>
      </c>
    </row>
    <row r="230" spans="1:12">
      <c r="A230">
        <v>303</v>
      </c>
      <c r="B230" t="s">
        <v>978</v>
      </c>
      <c r="C230" t="s">
        <v>979</v>
      </c>
      <c r="D230" t="s">
        <v>45</v>
      </c>
      <c r="E230" t="s">
        <v>980</v>
      </c>
      <c r="F230" t="s">
        <v>981</v>
      </c>
      <c r="G230" t="str">
        <f>"0039021"</f>
        <v>0</v>
      </c>
      <c r="H230">
        <v>1430.0</v>
      </c>
      <c r="I230">
        <v>214.5</v>
      </c>
      <c r="J230" t="s">
        <v>982</v>
      </c>
      <c r="K230" t="s">
        <v>18</v>
      </c>
      <c r="L230" t="s">
        <v>19</v>
      </c>
    </row>
    <row r="231" spans="1:12">
      <c r="A231">
        <v>304</v>
      </c>
      <c r="B231" t="s">
        <v>983</v>
      </c>
      <c r="C231" t="s">
        <v>984</v>
      </c>
      <c r="D231" t="s">
        <v>45</v>
      </c>
      <c r="E231" t="s">
        <v>985</v>
      </c>
      <c r="F231" t="s">
        <v>81</v>
      </c>
      <c r="G231" t="str">
        <f>"0093021"</f>
        <v>0</v>
      </c>
      <c r="H231">
        <v>900.0</v>
      </c>
      <c r="I231">
        <v>116.25</v>
      </c>
      <c r="J231" t="s">
        <v>986</v>
      </c>
      <c r="K231" t="s">
        <v>18</v>
      </c>
      <c r="L231" t="s">
        <v>19</v>
      </c>
    </row>
    <row r="232" spans="1:12">
      <c r="A232">
        <v>305</v>
      </c>
      <c r="B232" t="s">
        <v>987</v>
      </c>
      <c r="C232" t="s">
        <v>988</v>
      </c>
      <c r="D232" t="s">
        <v>45</v>
      </c>
      <c r="E232" t="s">
        <v>989</v>
      </c>
      <c r="F232" t="s">
        <v>81</v>
      </c>
      <c r="G232" t="str">
        <f>"0093021"</f>
        <v>0</v>
      </c>
      <c r="H232">
        <v>900.0</v>
      </c>
      <c r="I232">
        <v>135.0</v>
      </c>
      <c r="J232" t="s">
        <v>990</v>
      </c>
      <c r="K232" t="s">
        <v>18</v>
      </c>
      <c r="L232" t="s">
        <v>19</v>
      </c>
    </row>
    <row r="233" spans="1:12">
      <c r="A233">
        <v>306</v>
      </c>
      <c r="B233" t="s">
        <v>991</v>
      </c>
      <c r="C233" t="s">
        <v>992</v>
      </c>
      <c r="D233" t="s">
        <v>45</v>
      </c>
      <c r="E233" t="s">
        <v>993</v>
      </c>
      <c r="F233" t="s">
        <v>101</v>
      </c>
      <c r="G233" t="str">
        <f>"0014020"</f>
        <v>0</v>
      </c>
      <c r="H233">
        <v>2123.0</v>
      </c>
      <c r="I233">
        <v>424.6</v>
      </c>
      <c r="J233" t="s">
        <v>994</v>
      </c>
      <c r="K233" t="s">
        <v>18</v>
      </c>
      <c r="L233" t="s">
        <v>19</v>
      </c>
    </row>
    <row r="234" spans="1:12">
      <c r="A234">
        <v>309</v>
      </c>
      <c r="B234" t="s">
        <v>995</v>
      </c>
      <c r="C234" t="s">
        <v>996</v>
      </c>
      <c r="D234" t="s">
        <v>14</v>
      </c>
      <c r="E234" t="s">
        <v>997</v>
      </c>
      <c r="F234" t="s">
        <v>81</v>
      </c>
      <c r="G234" t="str">
        <f>"0093021"</f>
        <v>0</v>
      </c>
      <c r="H234">
        <v>900.0</v>
      </c>
      <c r="I234">
        <v>116.25</v>
      </c>
      <c r="J234" t="s">
        <v>998</v>
      </c>
      <c r="K234" t="s">
        <v>18</v>
      </c>
      <c r="L234" t="s">
        <v>19</v>
      </c>
    </row>
    <row r="235" spans="1:12">
      <c r="A235">
        <v>310</v>
      </c>
      <c r="B235" t="s">
        <v>999</v>
      </c>
      <c r="C235" t="s">
        <v>1000</v>
      </c>
      <c r="D235" t="s">
        <v>14</v>
      </c>
      <c r="E235" t="s">
        <v>1001</v>
      </c>
      <c r="F235" t="s">
        <v>124</v>
      </c>
      <c r="G235" t="str">
        <f>"0071051"</f>
        <v>0</v>
      </c>
      <c r="H235">
        <v>900.0</v>
      </c>
      <c r="I235">
        <v>116.25</v>
      </c>
      <c r="J235" t="s">
        <v>1002</v>
      </c>
      <c r="K235" t="s">
        <v>18</v>
      </c>
      <c r="L235" t="s">
        <v>19</v>
      </c>
    </row>
    <row r="236" spans="1:12">
      <c r="A236">
        <v>311</v>
      </c>
      <c r="B236" t="s">
        <v>1003</v>
      </c>
      <c r="C236" t="s">
        <v>1004</v>
      </c>
      <c r="D236" t="s">
        <v>14</v>
      </c>
      <c r="E236" t="s">
        <v>1005</v>
      </c>
      <c r="F236" t="s">
        <v>81</v>
      </c>
      <c r="G236" t="str">
        <f>"0093021"</f>
        <v>0</v>
      </c>
      <c r="H236">
        <v>900.0</v>
      </c>
      <c r="I236">
        <v>124.5</v>
      </c>
      <c r="J236" t="s">
        <v>1006</v>
      </c>
      <c r="K236" t="s">
        <v>18</v>
      </c>
      <c r="L236" t="s">
        <v>19</v>
      </c>
    </row>
    <row r="237" spans="1:12">
      <c r="A237">
        <v>314</v>
      </c>
      <c r="B237" t="s">
        <v>1007</v>
      </c>
      <c r="C237" t="s">
        <v>1008</v>
      </c>
      <c r="D237" t="s">
        <v>45</v>
      </c>
      <c r="E237" t="s">
        <v>1009</v>
      </c>
      <c r="F237" t="s">
        <v>119</v>
      </c>
      <c r="G237" t="str">
        <f>"0091012"</f>
        <v>0</v>
      </c>
      <c r="H237">
        <v>1000.0</v>
      </c>
      <c r="I237">
        <v>300.0</v>
      </c>
      <c r="J237" t="s">
        <v>1010</v>
      </c>
      <c r="K237" t="s">
        <v>18</v>
      </c>
      <c r="L237" t="s">
        <v>19</v>
      </c>
    </row>
    <row r="238" spans="1:12">
      <c r="A238">
        <v>315</v>
      </c>
      <c r="B238" t="s">
        <v>1011</v>
      </c>
      <c r="C238" t="s">
        <v>1012</v>
      </c>
      <c r="D238" t="s">
        <v>14</v>
      </c>
      <c r="E238" t="s">
        <v>1013</v>
      </c>
      <c r="F238" t="s">
        <v>81</v>
      </c>
      <c r="G238" t="str">
        <f>"0093021"</f>
        <v>0</v>
      </c>
      <c r="H238">
        <v>900.0</v>
      </c>
      <c r="I238">
        <v>120.0</v>
      </c>
      <c r="J238" t="s">
        <v>1014</v>
      </c>
      <c r="K238" t="s">
        <v>18</v>
      </c>
      <c r="L238" t="s">
        <v>19</v>
      </c>
    </row>
    <row r="239" spans="1:12">
      <c r="A239">
        <v>316</v>
      </c>
      <c r="B239" t="s">
        <v>1015</v>
      </c>
      <c r="C239" t="s">
        <v>1016</v>
      </c>
      <c r="D239" t="s">
        <v>45</v>
      </c>
      <c r="E239" t="s">
        <v>1017</v>
      </c>
      <c r="F239" t="s">
        <v>124</v>
      </c>
      <c r="G239" t="str">
        <f>"0071051"</f>
        <v>0</v>
      </c>
      <c r="H239">
        <v>900.0</v>
      </c>
      <c r="I239">
        <v>123.0</v>
      </c>
      <c r="J239" t="s">
        <v>1018</v>
      </c>
      <c r="K239" t="s">
        <v>18</v>
      </c>
      <c r="L239" t="s">
        <v>19</v>
      </c>
    </row>
    <row r="240" spans="1:12">
      <c r="A240">
        <v>317</v>
      </c>
      <c r="B240" t="s">
        <v>1019</v>
      </c>
      <c r="C240" t="s">
        <v>1020</v>
      </c>
      <c r="D240" t="s">
        <v>45</v>
      </c>
      <c r="E240" t="s">
        <v>1021</v>
      </c>
      <c r="F240" t="s">
        <v>168</v>
      </c>
      <c r="G240" t="str">
        <f>"8035010"</f>
        <v>0</v>
      </c>
      <c r="H240">
        <v>900.0</v>
      </c>
      <c r="I240">
        <v>120.0</v>
      </c>
      <c r="J240" t="s">
        <v>191</v>
      </c>
      <c r="K240" t="s">
        <v>18</v>
      </c>
      <c r="L240" t="s">
        <v>19</v>
      </c>
    </row>
    <row r="241" spans="1:12">
      <c r="A241">
        <v>319</v>
      </c>
      <c r="B241" t="s">
        <v>1022</v>
      </c>
      <c r="C241" t="s">
        <v>1023</v>
      </c>
      <c r="D241" t="s">
        <v>14</v>
      </c>
      <c r="E241" t="s">
        <v>1024</v>
      </c>
      <c r="F241" t="s">
        <v>36</v>
      </c>
      <c r="G241" t="str">
        <f>"6034011"</f>
        <v>0</v>
      </c>
      <c r="H241">
        <v>900.0</v>
      </c>
      <c r="I241">
        <v>116.25</v>
      </c>
      <c r="J241" t="s">
        <v>1025</v>
      </c>
      <c r="K241" t="s">
        <v>18</v>
      </c>
      <c r="L241" t="s">
        <v>19</v>
      </c>
    </row>
    <row r="242" spans="1:12">
      <c r="A242">
        <v>320</v>
      </c>
      <c r="B242" t="s">
        <v>1026</v>
      </c>
      <c r="C242" t="s">
        <v>1027</v>
      </c>
      <c r="D242" t="s">
        <v>45</v>
      </c>
      <c r="E242" t="s">
        <v>1028</v>
      </c>
      <c r="F242" t="s">
        <v>124</v>
      </c>
      <c r="G242" t="str">
        <f>"0071051"</f>
        <v>0</v>
      </c>
      <c r="H242">
        <v>900.0</v>
      </c>
      <c r="I242">
        <v>116.25</v>
      </c>
      <c r="J242" t="s">
        <v>1029</v>
      </c>
      <c r="K242" t="s">
        <v>18</v>
      </c>
      <c r="L242" t="s">
        <v>19</v>
      </c>
    </row>
    <row r="243" spans="1:12">
      <c r="A243">
        <v>321</v>
      </c>
      <c r="B243" t="s">
        <v>1030</v>
      </c>
      <c r="C243" t="s">
        <v>1031</v>
      </c>
      <c r="D243" t="s">
        <v>45</v>
      </c>
      <c r="E243" t="s">
        <v>1032</v>
      </c>
      <c r="F243" t="s">
        <v>81</v>
      </c>
      <c r="G243" t="str">
        <f>"0093021"</f>
        <v>0</v>
      </c>
      <c r="H243">
        <v>900.0</v>
      </c>
      <c r="I243">
        <v>120.0</v>
      </c>
      <c r="J243" t="s">
        <v>1033</v>
      </c>
      <c r="K243" t="s">
        <v>18</v>
      </c>
      <c r="L243" t="s">
        <v>19</v>
      </c>
    </row>
    <row r="244" spans="1:12">
      <c r="A244">
        <v>322</v>
      </c>
      <c r="B244" t="s">
        <v>1034</v>
      </c>
      <c r="C244" t="s">
        <v>1035</v>
      </c>
      <c r="D244" t="s">
        <v>45</v>
      </c>
      <c r="E244" t="s">
        <v>1036</v>
      </c>
      <c r="F244" t="s">
        <v>81</v>
      </c>
      <c r="G244" t="str">
        <f>"0093021"</f>
        <v>0</v>
      </c>
      <c r="H244">
        <v>900.0</v>
      </c>
      <c r="I244">
        <v>120.0</v>
      </c>
      <c r="J244" t="s">
        <v>1037</v>
      </c>
      <c r="K244" t="s">
        <v>18</v>
      </c>
      <c r="L244" t="s">
        <v>19</v>
      </c>
    </row>
    <row r="245" spans="1:12">
      <c r="A245">
        <v>324</v>
      </c>
      <c r="B245" t="s">
        <v>1038</v>
      </c>
      <c r="C245" t="s">
        <v>1039</v>
      </c>
      <c r="D245" t="s">
        <v>45</v>
      </c>
      <c r="E245" t="s">
        <v>1040</v>
      </c>
      <c r="F245" t="s">
        <v>124</v>
      </c>
      <c r="G245" t="str">
        <f>"0071051"</f>
        <v>0</v>
      </c>
      <c r="H245">
        <v>900.0</v>
      </c>
      <c r="I245">
        <v>120.0</v>
      </c>
      <c r="J245" t="s">
        <v>1041</v>
      </c>
      <c r="K245" t="s">
        <v>18</v>
      </c>
      <c r="L245" t="s">
        <v>19</v>
      </c>
    </row>
    <row r="246" spans="1:12">
      <c r="A246">
        <v>328</v>
      </c>
      <c r="B246" t="s">
        <v>1042</v>
      </c>
      <c r="C246" t="s">
        <v>1043</v>
      </c>
      <c r="D246" t="s">
        <v>14</v>
      </c>
      <c r="E246" t="s">
        <v>1044</v>
      </c>
      <c r="F246" t="s">
        <v>36</v>
      </c>
      <c r="G246" t="str">
        <f>"6034011"</f>
        <v>0</v>
      </c>
      <c r="H246">
        <v>900.0</v>
      </c>
      <c r="I246">
        <v>123.75</v>
      </c>
      <c r="J246" t="s">
        <v>1045</v>
      </c>
      <c r="K246" t="s">
        <v>18</v>
      </c>
      <c r="L246" t="s">
        <v>19</v>
      </c>
    </row>
    <row r="247" spans="1:12">
      <c r="A247">
        <v>331</v>
      </c>
      <c r="B247" t="s">
        <v>1046</v>
      </c>
      <c r="C247" t="s">
        <v>1047</v>
      </c>
      <c r="D247" t="s">
        <v>45</v>
      </c>
      <c r="E247" t="s">
        <v>1048</v>
      </c>
      <c r="F247" t="s">
        <v>168</v>
      </c>
      <c r="G247" t="str">
        <f>"8035010"</f>
        <v>0</v>
      </c>
      <c r="H247">
        <v>900.0</v>
      </c>
      <c r="I247">
        <v>116.25</v>
      </c>
      <c r="J247" t="s">
        <v>1049</v>
      </c>
      <c r="K247" t="s">
        <v>18</v>
      </c>
      <c r="L247" t="s">
        <v>19</v>
      </c>
    </row>
    <row r="248" spans="1:12">
      <c r="A248">
        <v>332</v>
      </c>
      <c r="B248" t="s">
        <v>1050</v>
      </c>
      <c r="C248" t="s">
        <v>1051</v>
      </c>
      <c r="D248" t="s">
        <v>14</v>
      </c>
      <c r="E248" t="s">
        <v>1052</v>
      </c>
      <c r="F248" t="s">
        <v>168</v>
      </c>
      <c r="G248" t="str">
        <f>"8035010"</f>
        <v>0</v>
      </c>
      <c r="H248">
        <v>900.0</v>
      </c>
      <c r="I248">
        <v>135.0</v>
      </c>
      <c r="J248" t="s">
        <v>1053</v>
      </c>
      <c r="K248" t="s">
        <v>18</v>
      </c>
      <c r="L248" t="s">
        <v>19</v>
      </c>
    </row>
    <row r="249" spans="1:12">
      <c r="A249">
        <v>333</v>
      </c>
      <c r="B249" t="s">
        <v>1054</v>
      </c>
      <c r="C249" t="s">
        <v>1055</v>
      </c>
      <c r="D249" t="s">
        <v>45</v>
      </c>
      <c r="E249" t="s">
        <v>1056</v>
      </c>
      <c r="F249" t="s">
        <v>195</v>
      </c>
      <c r="G249" t="str">
        <f>"0017051"</f>
        <v>0</v>
      </c>
      <c r="H249">
        <v>1500.0</v>
      </c>
      <c r="I249">
        <v>225.0</v>
      </c>
      <c r="J249" t="s">
        <v>1057</v>
      </c>
      <c r="K249" t="s">
        <v>18</v>
      </c>
      <c r="L249" t="s">
        <v>19</v>
      </c>
    </row>
    <row r="250" spans="1:12">
      <c r="A250">
        <v>334</v>
      </c>
      <c r="B250" t="s">
        <v>1058</v>
      </c>
      <c r="C250" t="s">
        <v>1059</v>
      </c>
      <c r="D250" t="s">
        <v>14</v>
      </c>
      <c r="E250" t="s">
        <v>1060</v>
      </c>
      <c r="F250" t="s">
        <v>738</v>
      </c>
      <c r="G250" t="str">
        <f>"0101110"</f>
        <v>0</v>
      </c>
      <c r="H250">
        <v>900.0</v>
      </c>
      <c r="I250">
        <v>135.0</v>
      </c>
      <c r="J250" t="s">
        <v>1061</v>
      </c>
      <c r="K250" t="s">
        <v>18</v>
      </c>
      <c r="L250" t="s">
        <v>19</v>
      </c>
    </row>
    <row r="251" spans="1:12">
      <c r="A251">
        <v>335</v>
      </c>
      <c r="B251" t="s">
        <v>1062</v>
      </c>
      <c r="C251" t="s">
        <v>1063</v>
      </c>
      <c r="D251" t="s">
        <v>45</v>
      </c>
      <c r="E251" t="s">
        <v>1064</v>
      </c>
      <c r="F251" t="s">
        <v>177</v>
      </c>
      <c r="G251" t="str">
        <f>"0071052"</f>
        <v>0</v>
      </c>
      <c r="H251">
        <v>900.0</v>
      </c>
      <c r="I251">
        <v>131.25</v>
      </c>
      <c r="J251" t="s">
        <v>1065</v>
      </c>
      <c r="K251" t="s">
        <v>18</v>
      </c>
      <c r="L251" t="s">
        <v>19</v>
      </c>
    </row>
    <row r="252" spans="1:12">
      <c r="A252">
        <v>336</v>
      </c>
      <c r="B252" t="s">
        <v>1066</v>
      </c>
      <c r="C252" t="s">
        <v>1067</v>
      </c>
      <c r="D252" t="s">
        <v>45</v>
      </c>
      <c r="E252" t="s">
        <v>1068</v>
      </c>
      <c r="F252" t="s">
        <v>1069</v>
      </c>
      <c r="G252" t="str">
        <f>"3027030"</f>
        <v>0</v>
      </c>
      <c r="H252">
        <v>900.0</v>
      </c>
      <c r="I252">
        <v>116.25</v>
      </c>
      <c r="J252" t="s">
        <v>332</v>
      </c>
      <c r="K252" t="s">
        <v>18</v>
      </c>
      <c r="L252" t="s">
        <v>19</v>
      </c>
    </row>
    <row r="253" spans="1:12">
      <c r="A253">
        <v>337</v>
      </c>
      <c r="B253" t="s">
        <v>1070</v>
      </c>
      <c r="C253" t="s">
        <v>1071</v>
      </c>
      <c r="D253" t="s">
        <v>45</v>
      </c>
      <c r="E253" t="s">
        <v>1072</v>
      </c>
      <c r="F253" t="s">
        <v>81</v>
      </c>
      <c r="G253" t="str">
        <f>"0093021"</f>
        <v>0</v>
      </c>
      <c r="H253">
        <v>900.0</v>
      </c>
      <c r="I253">
        <v>120.0</v>
      </c>
      <c r="J253" t="s">
        <v>1073</v>
      </c>
      <c r="K253" t="s">
        <v>18</v>
      </c>
      <c r="L253" t="s">
        <v>19</v>
      </c>
    </row>
    <row r="254" spans="1:12">
      <c r="A254">
        <v>339</v>
      </c>
      <c r="B254" t="s">
        <v>1074</v>
      </c>
      <c r="C254" t="s">
        <v>1075</v>
      </c>
      <c r="D254" t="s">
        <v>45</v>
      </c>
      <c r="E254" t="s">
        <v>1076</v>
      </c>
      <c r="F254" t="s">
        <v>96</v>
      </c>
      <c r="G254" t="str">
        <f>"0091013"</f>
        <v>0</v>
      </c>
      <c r="H254">
        <v>900.0</v>
      </c>
      <c r="I254">
        <v>131.25</v>
      </c>
      <c r="J254" t="s">
        <v>1077</v>
      </c>
      <c r="K254" t="s">
        <v>18</v>
      </c>
      <c r="L254" t="s">
        <v>19</v>
      </c>
    </row>
    <row r="255" spans="1:12">
      <c r="A255">
        <v>342</v>
      </c>
      <c r="B255" t="s">
        <v>1078</v>
      </c>
      <c r="C255" t="s">
        <v>1079</v>
      </c>
      <c r="D255" t="s">
        <v>14</v>
      </c>
      <c r="E255" t="s">
        <v>1080</v>
      </c>
      <c r="F255" t="s">
        <v>101</v>
      </c>
      <c r="G255" t="str">
        <f>"0014020"</f>
        <v>0</v>
      </c>
      <c r="H255">
        <v>2585.0</v>
      </c>
      <c r="I255">
        <v>646.25</v>
      </c>
      <c r="J255" t="s">
        <v>1081</v>
      </c>
      <c r="K255" t="s">
        <v>18</v>
      </c>
      <c r="L255" t="s">
        <v>19</v>
      </c>
    </row>
    <row r="256" spans="1:12">
      <c r="A256">
        <v>344</v>
      </c>
      <c r="B256" t="s">
        <v>1082</v>
      </c>
      <c r="C256" t="s">
        <v>1083</v>
      </c>
      <c r="D256" t="s">
        <v>45</v>
      </c>
      <c r="E256" t="s">
        <v>1084</v>
      </c>
      <c r="F256" t="s">
        <v>96</v>
      </c>
      <c r="G256" t="str">
        <f>"0091013"</f>
        <v>0</v>
      </c>
      <c r="H256">
        <v>900.0</v>
      </c>
      <c r="I256">
        <v>120.0</v>
      </c>
      <c r="J256" t="s">
        <v>1085</v>
      </c>
      <c r="K256" t="s">
        <v>18</v>
      </c>
      <c r="L256" t="s">
        <v>19</v>
      </c>
    </row>
    <row r="257" spans="1:12">
      <c r="A257">
        <v>346</v>
      </c>
      <c r="B257" t="s">
        <v>1086</v>
      </c>
      <c r="C257" t="s">
        <v>1087</v>
      </c>
      <c r="D257" t="s">
        <v>45</v>
      </c>
      <c r="E257" t="s">
        <v>1088</v>
      </c>
      <c r="F257" t="s">
        <v>47</v>
      </c>
      <c r="G257" t="str">
        <f>"8033011"</f>
        <v>0</v>
      </c>
      <c r="H257">
        <v>900.0</v>
      </c>
      <c r="I257">
        <v>116.25</v>
      </c>
      <c r="J257" t="s">
        <v>1089</v>
      </c>
      <c r="K257" t="s">
        <v>18</v>
      </c>
      <c r="L257" t="s">
        <v>19</v>
      </c>
    </row>
    <row r="258" spans="1:12">
      <c r="A258">
        <v>348</v>
      </c>
      <c r="B258" t="s">
        <v>1090</v>
      </c>
      <c r="C258" t="s">
        <v>1091</v>
      </c>
      <c r="D258" t="s">
        <v>14</v>
      </c>
      <c r="E258" t="s">
        <v>1092</v>
      </c>
      <c r="F258" t="s">
        <v>243</v>
      </c>
      <c r="G258" t="str">
        <f>"0095050"</f>
        <v>0</v>
      </c>
      <c r="H258">
        <v>900.0</v>
      </c>
      <c r="I258">
        <v>123.75</v>
      </c>
      <c r="J258" t="s">
        <v>1093</v>
      </c>
      <c r="K258" t="s">
        <v>18</v>
      </c>
      <c r="L258" t="s">
        <v>19</v>
      </c>
    </row>
    <row r="259" spans="1:12">
      <c r="A259">
        <v>349</v>
      </c>
      <c r="B259" t="s">
        <v>1094</v>
      </c>
      <c r="C259" t="s">
        <v>1095</v>
      </c>
      <c r="D259" t="s">
        <v>14</v>
      </c>
      <c r="E259" t="s">
        <v>1096</v>
      </c>
      <c r="F259" t="s">
        <v>1097</v>
      </c>
      <c r="G259" t="str">
        <f>"9052042"</f>
        <v>0</v>
      </c>
      <c r="H259">
        <v>1000.0</v>
      </c>
      <c r="I259">
        <v>150.0</v>
      </c>
      <c r="J259" t="s">
        <v>1098</v>
      </c>
      <c r="K259" t="s">
        <v>18</v>
      </c>
      <c r="L259" t="s">
        <v>19</v>
      </c>
    </row>
    <row r="260" spans="1:12">
      <c r="A260">
        <v>350</v>
      </c>
      <c r="B260" t="s">
        <v>1099</v>
      </c>
      <c r="C260" t="s">
        <v>1100</v>
      </c>
      <c r="D260" t="s">
        <v>45</v>
      </c>
      <c r="E260" t="s">
        <v>1101</v>
      </c>
      <c r="F260" t="s">
        <v>195</v>
      </c>
      <c r="G260" t="str">
        <f>"0017051"</f>
        <v>0</v>
      </c>
      <c r="H260">
        <v>925.0</v>
      </c>
      <c r="I260">
        <v>185.0</v>
      </c>
      <c r="J260" t="s">
        <v>1102</v>
      </c>
      <c r="K260" t="s">
        <v>18</v>
      </c>
      <c r="L260" t="s">
        <v>19</v>
      </c>
    </row>
    <row r="261" spans="1:12">
      <c r="A261">
        <v>351</v>
      </c>
      <c r="B261" t="s">
        <v>1103</v>
      </c>
      <c r="C261" t="s">
        <v>1104</v>
      </c>
      <c r="D261" t="s">
        <v>45</v>
      </c>
      <c r="E261" t="s">
        <v>1105</v>
      </c>
      <c r="F261" t="s">
        <v>81</v>
      </c>
      <c r="G261" t="str">
        <f>"0093021"</f>
        <v>0</v>
      </c>
      <c r="H261">
        <v>900.0</v>
      </c>
      <c r="I261">
        <v>126.0</v>
      </c>
      <c r="J261" t="s">
        <v>1106</v>
      </c>
      <c r="K261" t="s">
        <v>18</v>
      </c>
      <c r="L261" t="s">
        <v>19</v>
      </c>
    </row>
    <row r="262" spans="1:12">
      <c r="A262">
        <v>353</v>
      </c>
      <c r="B262" t="s">
        <v>1107</v>
      </c>
      <c r="C262" t="s">
        <v>1108</v>
      </c>
      <c r="D262" t="s">
        <v>14</v>
      </c>
      <c r="E262" t="s">
        <v>1109</v>
      </c>
      <c r="F262" t="s">
        <v>81</v>
      </c>
      <c r="G262" t="str">
        <f>"0093021"</f>
        <v>0</v>
      </c>
      <c r="H262">
        <v>900.0</v>
      </c>
      <c r="I262">
        <v>120.0</v>
      </c>
      <c r="J262" t="s">
        <v>998</v>
      </c>
      <c r="K262" t="s">
        <v>18</v>
      </c>
      <c r="L262" t="s">
        <v>19</v>
      </c>
    </row>
    <row r="263" spans="1:12">
      <c r="A263">
        <v>355</v>
      </c>
      <c r="B263" t="s">
        <v>1110</v>
      </c>
      <c r="C263" t="s">
        <v>1111</v>
      </c>
      <c r="D263" t="s">
        <v>45</v>
      </c>
      <c r="E263" t="s">
        <v>1112</v>
      </c>
      <c r="F263" t="s">
        <v>460</v>
      </c>
      <c r="G263" t="str">
        <f>"8033041"</f>
        <v>0</v>
      </c>
      <c r="H263">
        <v>900.0</v>
      </c>
      <c r="I263">
        <v>120.0</v>
      </c>
      <c r="J263" t="s">
        <v>1113</v>
      </c>
      <c r="K263" t="s">
        <v>18</v>
      </c>
      <c r="L263" t="s">
        <v>19</v>
      </c>
    </row>
    <row r="264" spans="1:12">
      <c r="A264">
        <v>356</v>
      </c>
      <c r="B264" t="s">
        <v>1114</v>
      </c>
      <c r="C264" t="s">
        <v>1115</v>
      </c>
      <c r="D264" t="s">
        <v>14</v>
      </c>
      <c r="E264" t="s">
        <v>1116</v>
      </c>
      <c r="F264" t="s">
        <v>81</v>
      </c>
      <c r="G264" t="str">
        <f>"0093021"</f>
        <v>0</v>
      </c>
      <c r="H264">
        <v>900.0</v>
      </c>
      <c r="I264">
        <v>105.0</v>
      </c>
      <c r="J264" t="s">
        <v>1117</v>
      </c>
      <c r="K264" t="s">
        <v>18</v>
      </c>
      <c r="L264" t="s">
        <v>19</v>
      </c>
    </row>
    <row r="265" spans="1:12">
      <c r="A265">
        <v>357</v>
      </c>
      <c r="B265" t="s">
        <v>1118</v>
      </c>
      <c r="C265" t="s">
        <v>1119</v>
      </c>
      <c r="D265" t="s">
        <v>45</v>
      </c>
      <c r="E265" t="s">
        <v>1120</v>
      </c>
      <c r="F265" t="s">
        <v>91</v>
      </c>
      <c r="G265" t="str">
        <f>"0101071"</f>
        <v>0</v>
      </c>
      <c r="H265">
        <v>900.0</v>
      </c>
      <c r="I265">
        <v>123.75</v>
      </c>
      <c r="J265" t="s">
        <v>1121</v>
      </c>
      <c r="K265" t="s">
        <v>18</v>
      </c>
      <c r="L265" t="s">
        <v>19</v>
      </c>
    </row>
    <row r="266" spans="1:12">
      <c r="A266">
        <v>360</v>
      </c>
      <c r="B266" t="s">
        <v>1122</v>
      </c>
      <c r="C266" t="s">
        <v>1123</v>
      </c>
      <c r="D266" t="s">
        <v>45</v>
      </c>
      <c r="E266" t="s">
        <v>1124</v>
      </c>
      <c r="F266" t="s">
        <v>81</v>
      </c>
      <c r="G266" t="str">
        <f>"0093021"</f>
        <v>0</v>
      </c>
      <c r="H266">
        <v>900.0</v>
      </c>
      <c r="I266">
        <v>127.5</v>
      </c>
      <c r="J266" t="s">
        <v>937</v>
      </c>
      <c r="K266" t="s">
        <v>18</v>
      </c>
      <c r="L266" t="s">
        <v>19</v>
      </c>
    </row>
    <row r="267" spans="1:12">
      <c r="A267">
        <v>365</v>
      </c>
      <c r="B267" t="s">
        <v>1125</v>
      </c>
      <c r="C267" t="s">
        <v>1126</v>
      </c>
      <c r="D267" t="s">
        <v>45</v>
      </c>
      <c r="E267" t="s">
        <v>1127</v>
      </c>
      <c r="F267" t="s">
        <v>91</v>
      </c>
      <c r="G267" t="str">
        <f>"0101071"</f>
        <v>0</v>
      </c>
      <c r="H267">
        <v>900.0</v>
      </c>
      <c r="I267">
        <v>116.25</v>
      </c>
      <c r="J267" t="s">
        <v>1128</v>
      </c>
      <c r="K267" t="s">
        <v>18</v>
      </c>
      <c r="L267" t="s">
        <v>19</v>
      </c>
    </row>
    <row r="268" spans="1:12">
      <c r="A268">
        <v>366</v>
      </c>
      <c r="B268" t="s">
        <v>1129</v>
      </c>
      <c r="C268" t="s">
        <v>1130</v>
      </c>
      <c r="D268" t="s">
        <v>45</v>
      </c>
      <c r="E268" t="s">
        <v>1131</v>
      </c>
      <c r="F268" t="s">
        <v>81</v>
      </c>
      <c r="G268" t="str">
        <f>"0093021"</f>
        <v>0</v>
      </c>
      <c r="H268">
        <v>900.0</v>
      </c>
      <c r="I268">
        <v>335.0</v>
      </c>
      <c r="J268" t="s">
        <v>1132</v>
      </c>
      <c r="K268" t="s">
        <v>18</v>
      </c>
      <c r="L268" t="s">
        <v>19</v>
      </c>
    </row>
    <row r="269" spans="1:12">
      <c r="A269">
        <v>367</v>
      </c>
      <c r="B269" t="s">
        <v>1133</v>
      </c>
      <c r="C269" t="s">
        <v>1134</v>
      </c>
      <c r="D269" t="s">
        <v>14</v>
      </c>
      <c r="E269" t="s">
        <v>1135</v>
      </c>
      <c r="F269" t="s">
        <v>36</v>
      </c>
      <c r="G269" t="str">
        <f>"6034011"</f>
        <v>0</v>
      </c>
      <c r="H269">
        <v>900.0</v>
      </c>
      <c r="I269">
        <v>116.25</v>
      </c>
      <c r="J269" t="s">
        <v>1136</v>
      </c>
      <c r="K269" t="s">
        <v>18</v>
      </c>
      <c r="L269" t="s">
        <v>19</v>
      </c>
    </row>
    <row r="270" spans="1:12">
      <c r="A270">
        <v>368</v>
      </c>
      <c r="B270" t="s">
        <v>1137</v>
      </c>
      <c r="C270" t="s">
        <v>1138</v>
      </c>
      <c r="D270" t="s">
        <v>14</v>
      </c>
      <c r="E270" t="s">
        <v>1139</v>
      </c>
      <c r="F270" t="s">
        <v>195</v>
      </c>
      <c r="G270" t="str">
        <f>"0017051"</f>
        <v>0</v>
      </c>
      <c r="H270">
        <v>1100.0</v>
      </c>
      <c r="I270">
        <v>165.0</v>
      </c>
      <c r="J270" t="s">
        <v>1140</v>
      </c>
      <c r="K270" t="s">
        <v>18</v>
      </c>
      <c r="L270" t="s">
        <v>19</v>
      </c>
    </row>
    <row r="271" spans="1:12">
      <c r="A271">
        <v>369</v>
      </c>
      <c r="B271" t="s">
        <v>1141</v>
      </c>
      <c r="C271" t="s">
        <v>1142</v>
      </c>
      <c r="D271" t="s">
        <v>45</v>
      </c>
      <c r="E271" t="s">
        <v>1143</v>
      </c>
      <c r="F271" t="s">
        <v>47</v>
      </c>
      <c r="G271" t="str">
        <f>"8033011"</f>
        <v>0</v>
      </c>
      <c r="H271">
        <v>900.0</v>
      </c>
      <c r="I271">
        <v>116.25</v>
      </c>
      <c r="J271" t="s">
        <v>986</v>
      </c>
      <c r="K271" t="s">
        <v>18</v>
      </c>
      <c r="L271" t="s">
        <v>19</v>
      </c>
    </row>
    <row r="272" spans="1:12">
      <c r="A272">
        <v>371</v>
      </c>
      <c r="B272" t="s">
        <v>1144</v>
      </c>
      <c r="C272" t="s">
        <v>1145</v>
      </c>
      <c r="D272" t="s">
        <v>45</v>
      </c>
      <c r="E272" t="s">
        <v>1146</v>
      </c>
      <c r="F272" t="s">
        <v>371</v>
      </c>
      <c r="G272" t="str">
        <f>"0093022"</f>
        <v>0</v>
      </c>
      <c r="H272">
        <v>900.0</v>
      </c>
      <c r="I272">
        <v>120.0</v>
      </c>
      <c r="J272" t="s">
        <v>1147</v>
      </c>
      <c r="K272" t="s">
        <v>18</v>
      </c>
      <c r="L272" t="s">
        <v>19</v>
      </c>
    </row>
    <row r="273" spans="1:12">
      <c r="A273">
        <v>372</v>
      </c>
      <c r="B273" t="s">
        <v>1148</v>
      </c>
      <c r="C273" t="s">
        <v>1149</v>
      </c>
      <c r="D273" t="s">
        <v>45</v>
      </c>
      <c r="E273" t="s">
        <v>1150</v>
      </c>
      <c r="F273" t="s">
        <v>124</v>
      </c>
      <c r="G273" t="str">
        <f>"0071051"</f>
        <v>0</v>
      </c>
      <c r="H273">
        <v>900.0</v>
      </c>
      <c r="I273">
        <v>127.5</v>
      </c>
      <c r="J273" t="s">
        <v>1151</v>
      </c>
      <c r="K273" t="s">
        <v>18</v>
      </c>
      <c r="L273" t="s">
        <v>19</v>
      </c>
    </row>
    <row r="274" spans="1:12">
      <c r="A274">
        <v>373</v>
      </c>
      <c r="B274" t="s">
        <v>1152</v>
      </c>
      <c r="C274" t="s">
        <v>1153</v>
      </c>
      <c r="D274" t="s">
        <v>45</v>
      </c>
      <c r="E274" t="s">
        <v>1154</v>
      </c>
      <c r="F274" t="s">
        <v>349</v>
      </c>
      <c r="G274" t="str">
        <f>"9011040"</f>
        <v>0</v>
      </c>
      <c r="H274">
        <v>900.0</v>
      </c>
      <c r="I274">
        <v>123.75</v>
      </c>
      <c r="J274" t="s">
        <v>1155</v>
      </c>
      <c r="K274" t="s">
        <v>18</v>
      </c>
      <c r="L274" t="s">
        <v>19</v>
      </c>
    </row>
    <row r="275" spans="1:12">
      <c r="A275">
        <v>374</v>
      </c>
      <c r="B275" t="s">
        <v>1156</v>
      </c>
      <c r="C275" t="s">
        <v>1157</v>
      </c>
      <c r="D275" t="s">
        <v>14</v>
      </c>
      <c r="E275" t="s">
        <v>1158</v>
      </c>
      <c r="F275" t="s">
        <v>91</v>
      </c>
      <c r="G275" t="str">
        <f>"0101071"</f>
        <v>0</v>
      </c>
      <c r="H275">
        <v>975.0</v>
      </c>
      <c r="I275">
        <v>146.25</v>
      </c>
      <c r="J275" t="s">
        <v>1159</v>
      </c>
      <c r="K275" t="s">
        <v>18</v>
      </c>
      <c r="L275" t="s">
        <v>19</v>
      </c>
    </row>
    <row r="276" spans="1:12">
      <c r="A276">
        <v>375</v>
      </c>
      <c r="B276" t="s">
        <v>1160</v>
      </c>
      <c r="C276" t="s">
        <v>1161</v>
      </c>
      <c r="D276" t="s">
        <v>14</v>
      </c>
      <c r="E276" t="s">
        <v>1162</v>
      </c>
      <c r="F276" t="s">
        <v>1163</v>
      </c>
      <c r="G276" t="str">
        <f>"9015011"</f>
        <v>0</v>
      </c>
      <c r="H276">
        <v>900.0</v>
      </c>
      <c r="I276">
        <v>120.0</v>
      </c>
      <c r="J276" t="s">
        <v>1164</v>
      </c>
      <c r="K276" t="s">
        <v>18</v>
      </c>
      <c r="L276" t="s">
        <v>19</v>
      </c>
    </row>
    <row r="277" spans="1:12">
      <c r="A277">
        <v>376</v>
      </c>
      <c r="B277" t="s">
        <v>1165</v>
      </c>
      <c r="C277" t="s">
        <v>1166</v>
      </c>
      <c r="D277" t="s">
        <v>45</v>
      </c>
      <c r="E277" t="s">
        <v>1167</v>
      </c>
      <c r="F277" t="s">
        <v>168</v>
      </c>
      <c r="G277" t="str">
        <f>"8035010"</f>
        <v>0</v>
      </c>
      <c r="H277">
        <v>900.0</v>
      </c>
      <c r="I277">
        <v>120.0</v>
      </c>
      <c r="J277" t="s">
        <v>1168</v>
      </c>
      <c r="K277" t="s">
        <v>18</v>
      </c>
      <c r="L277" t="s">
        <v>19</v>
      </c>
    </row>
    <row r="278" spans="1:12">
      <c r="A278">
        <v>377</v>
      </c>
      <c r="B278" t="s">
        <v>1169</v>
      </c>
      <c r="C278" t="s">
        <v>1170</v>
      </c>
      <c r="D278" t="s">
        <v>45</v>
      </c>
      <c r="E278" t="s">
        <v>1171</v>
      </c>
      <c r="F278" t="s">
        <v>91</v>
      </c>
      <c r="G278" t="str">
        <f>"0101071"</f>
        <v>0</v>
      </c>
      <c r="H278">
        <v>900.0</v>
      </c>
      <c r="I278">
        <v>126.0</v>
      </c>
      <c r="J278" t="s">
        <v>1172</v>
      </c>
      <c r="K278" t="s">
        <v>18</v>
      </c>
      <c r="L278" t="s">
        <v>19</v>
      </c>
    </row>
    <row r="279" spans="1:12">
      <c r="A279">
        <v>378</v>
      </c>
      <c r="B279" t="s">
        <v>1173</v>
      </c>
      <c r="C279" t="s">
        <v>1174</v>
      </c>
      <c r="D279" t="s">
        <v>45</v>
      </c>
      <c r="E279" t="s">
        <v>1175</v>
      </c>
      <c r="F279" t="s">
        <v>460</v>
      </c>
      <c r="G279" t="str">
        <f>"8033041"</f>
        <v>0</v>
      </c>
      <c r="H279">
        <v>900.0</v>
      </c>
      <c r="I279">
        <v>120.0</v>
      </c>
      <c r="J279" t="s">
        <v>1176</v>
      </c>
      <c r="K279" t="s">
        <v>18</v>
      </c>
      <c r="L279" t="s">
        <v>19</v>
      </c>
    </row>
    <row r="280" spans="1:12">
      <c r="A280">
        <v>379</v>
      </c>
      <c r="B280" t="s">
        <v>1177</v>
      </c>
      <c r="C280" t="s">
        <v>1178</v>
      </c>
      <c r="D280" t="s">
        <v>45</v>
      </c>
      <c r="E280" t="s">
        <v>1179</v>
      </c>
      <c r="F280" t="s">
        <v>168</v>
      </c>
      <c r="G280" t="str">
        <f>"8035010"</f>
        <v>0</v>
      </c>
      <c r="H280">
        <v>900.0</v>
      </c>
      <c r="I280">
        <v>135.0</v>
      </c>
      <c r="J280" t="s">
        <v>1180</v>
      </c>
      <c r="K280" t="s">
        <v>18</v>
      </c>
      <c r="L280" t="s">
        <v>19</v>
      </c>
    </row>
    <row r="281" spans="1:12">
      <c r="A281">
        <v>381</v>
      </c>
      <c r="B281" t="s">
        <v>1181</v>
      </c>
      <c r="C281" t="s">
        <v>1182</v>
      </c>
      <c r="D281" t="s">
        <v>45</v>
      </c>
      <c r="E281" t="s">
        <v>1183</v>
      </c>
      <c r="F281" t="s">
        <v>1184</v>
      </c>
      <c r="G281" t="str">
        <f>"1081051"</f>
        <v>0</v>
      </c>
      <c r="H281">
        <v>1000.0</v>
      </c>
      <c r="I281">
        <v>650.0</v>
      </c>
      <c r="J281" t="s">
        <v>1185</v>
      </c>
      <c r="K281" t="s">
        <v>18</v>
      </c>
      <c r="L281" t="s">
        <v>19</v>
      </c>
    </row>
    <row r="282" spans="1:12">
      <c r="A282">
        <v>383</v>
      </c>
      <c r="B282" t="s">
        <v>1186</v>
      </c>
      <c r="C282" t="s">
        <v>1187</v>
      </c>
      <c r="D282" t="s">
        <v>45</v>
      </c>
      <c r="E282" t="s">
        <v>1188</v>
      </c>
      <c r="F282" t="s">
        <v>322</v>
      </c>
      <c r="G282" t="str">
        <f>"0091011"</f>
        <v>0</v>
      </c>
      <c r="H282">
        <v>1452.0</v>
      </c>
      <c r="I282">
        <v>217.8</v>
      </c>
      <c r="J282" t="s">
        <v>1189</v>
      </c>
      <c r="K282" t="s">
        <v>18</v>
      </c>
      <c r="L282" t="s">
        <v>19</v>
      </c>
    </row>
    <row r="283" spans="1:12">
      <c r="A283">
        <v>384</v>
      </c>
      <c r="B283" t="s">
        <v>869</v>
      </c>
      <c r="C283" t="s">
        <v>1190</v>
      </c>
      <c r="D283" t="s">
        <v>14</v>
      </c>
      <c r="E283" t="s">
        <v>1191</v>
      </c>
      <c r="F283" t="s">
        <v>47</v>
      </c>
      <c r="G283" t="str">
        <f>"8033011"</f>
        <v>0</v>
      </c>
      <c r="H283">
        <v>900.0</v>
      </c>
      <c r="I283">
        <v>131.25</v>
      </c>
      <c r="J283" t="s">
        <v>1192</v>
      </c>
      <c r="K283" t="s">
        <v>18</v>
      </c>
      <c r="L283" t="s">
        <v>19</v>
      </c>
    </row>
    <row r="284" spans="1:12">
      <c r="A284">
        <v>385</v>
      </c>
      <c r="B284" t="s">
        <v>1193</v>
      </c>
      <c r="C284" t="s">
        <v>1194</v>
      </c>
      <c r="D284" t="s">
        <v>14</v>
      </c>
      <c r="E284" t="s">
        <v>1195</v>
      </c>
      <c r="F284" t="s">
        <v>91</v>
      </c>
      <c r="G284" t="str">
        <f>"0101071"</f>
        <v>0</v>
      </c>
      <c r="H284">
        <v>900.0</v>
      </c>
      <c r="I284">
        <v>105.0</v>
      </c>
      <c r="J284" t="s">
        <v>1196</v>
      </c>
      <c r="K284" t="s">
        <v>18</v>
      </c>
      <c r="L284" t="s">
        <v>19</v>
      </c>
    </row>
    <row r="285" spans="1:12">
      <c r="A285">
        <v>386</v>
      </c>
      <c r="B285" t="s">
        <v>1197</v>
      </c>
      <c r="C285" t="s">
        <v>1198</v>
      </c>
      <c r="D285" t="s">
        <v>45</v>
      </c>
      <c r="E285" t="s">
        <v>1199</v>
      </c>
      <c r="F285" t="s">
        <v>177</v>
      </c>
      <c r="G285" t="str">
        <f>"0071052"</f>
        <v>0</v>
      </c>
      <c r="H285">
        <v>900.0</v>
      </c>
      <c r="I285">
        <v>548.35</v>
      </c>
      <c r="J285" t="s">
        <v>1200</v>
      </c>
      <c r="K285" t="s">
        <v>18</v>
      </c>
      <c r="L285" t="s">
        <v>19</v>
      </c>
    </row>
    <row r="286" spans="1:12">
      <c r="A286">
        <v>387</v>
      </c>
      <c r="B286" t="s">
        <v>1201</v>
      </c>
      <c r="C286" t="s">
        <v>1202</v>
      </c>
      <c r="D286" t="s">
        <v>45</v>
      </c>
      <c r="E286" t="s">
        <v>1203</v>
      </c>
      <c r="F286" t="s">
        <v>119</v>
      </c>
      <c r="G286" t="str">
        <f>"0091012"</f>
        <v>0</v>
      </c>
      <c r="H286">
        <v>900.0</v>
      </c>
      <c r="I286">
        <v>135.0</v>
      </c>
      <c r="J286" t="s">
        <v>1204</v>
      </c>
      <c r="K286" t="s">
        <v>18</v>
      </c>
      <c r="L286" t="s">
        <v>19</v>
      </c>
    </row>
    <row r="287" spans="1:12">
      <c r="A287">
        <v>388</v>
      </c>
      <c r="B287" t="s">
        <v>1205</v>
      </c>
      <c r="C287" t="s">
        <v>1206</v>
      </c>
      <c r="D287" t="s">
        <v>14</v>
      </c>
      <c r="E287" t="s">
        <v>1207</v>
      </c>
      <c r="F287" t="s">
        <v>124</v>
      </c>
      <c r="G287" t="str">
        <f>"0071051"</f>
        <v>0</v>
      </c>
      <c r="H287">
        <v>900.0</v>
      </c>
      <c r="I287">
        <v>116.25</v>
      </c>
      <c r="J287" t="s">
        <v>1208</v>
      </c>
      <c r="K287" t="s">
        <v>18</v>
      </c>
      <c r="L287" t="s">
        <v>19</v>
      </c>
    </row>
    <row r="288" spans="1:12">
      <c r="A288">
        <v>390</v>
      </c>
      <c r="B288" t="s">
        <v>1209</v>
      </c>
      <c r="C288" t="s">
        <v>1210</v>
      </c>
      <c r="D288" t="s">
        <v>45</v>
      </c>
      <c r="E288" t="s">
        <v>1211</v>
      </c>
      <c r="F288" t="s">
        <v>81</v>
      </c>
      <c r="G288" t="str">
        <f>"0093021"</f>
        <v>0</v>
      </c>
      <c r="H288">
        <v>900.0</v>
      </c>
      <c r="I288">
        <v>250.0</v>
      </c>
      <c r="J288" t="s">
        <v>1212</v>
      </c>
      <c r="K288" t="s">
        <v>18</v>
      </c>
      <c r="L288" t="s">
        <v>19</v>
      </c>
    </row>
    <row r="289" spans="1:12">
      <c r="A289">
        <v>391</v>
      </c>
      <c r="B289" t="s">
        <v>1213</v>
      </c>
      <c r="C289" t="s">
        <v>1214</v>
      </c>
      <c r="D289" t="s">
        <v>45</v>
      </c>
      <c r="E289" t="s">
        <v>1215</v>
      </c>
      <c r="F289" t="s">
        <v>168</v>
      </c>
      <c r="G289" t="str">
        <f>"8035010"</f>
        <v>0</v>
      </c>
      <c r="H289">
        <v>900.0</v>
      </c>
      <c r="I289">
        <v>120.0</v>
      </c>
      <c r="J289" t="s">
        <v>1216</v>
      </c>
      <c r="K289" t="s">
        <v>18</v>
      </c>
      <c r="L289" t="s">
        <v>19</v>
      </c>
    </row>
    <row r="290" spans="1:12">
      <c r="A290">
        <v>393</v>
      </c>
      <c r="B290" t="s">
        <v>1217</v>
      </c>
      <c r="C290" t="s">
        <v>1218</v>
      </c>
      <c r="D290" t="s">
        <v>45</v>
      </c>
      <c r="E290" t="s">
        <v>1219</v>
      </c>
      <c r="F290" t="s">
        <v>177</v>
      </c>
      <c r="G290" t="str">
        <f>"0071052"</f>
        <v>0</v>
      </c>
      <c r="H290">
        <v>900.0</v>
      </c>
      <c r="I290">
        <v>123.75</v>
      </c>
      <c r="J290" t="s">
        <v>977</v>
      </c>
      <c r="K290" t="s">
        <v>18</v>
      </c>
      <c r="L290" t="s">
        <v>19</v>
      </c>
    </row>
    <row r="291" spans="1:12">
      <c r="A291">
        <v>394</v>
      </c>
      <c r="B291" t="s">
        <v>1220</v>
      </c>
      <c r="C291" t="s">
        <v>1221</v>
      </c>
      <c r="D291" t="s">
        <v>45</v>
      </c>
      <c r="E291" t="s">
        <v>1222</v>
      </c>
      <c r="F291" t="s">
        <v>106</v>
      </c>
      <c r="G291" t="str">
        <f>"0066010"</f>
        <v>0</v>
      </c>
      <c r="H291">
        <v>900.0</v>
      </c>
      <c r="I291">
        <v>120.0</v>
      </c>
      <c r="J291" t="s">
        <v>1223</v>
      </c>
      <c r="K291" t="s">
        <v>18</v>
      </c>
      <c r="L291" t="s">
        <v>19</v>
      </c>
    </row>
    <row r="292" spans="1:12">
      <c r="A292">
        <v>396</v>
      </c>
      <c r="B292" t="s">
        <v>1224</v>
      </c>
      <c r="C292" t="s">
        <v>1225</v>
      </c>
      <c r="D292" t="s">
        <v>14</v>
      </c>
      <c r="E292" t="s">
        <v>1226</v>
      </c>
      <c r="F292" t="s">
        <v>605</v>
      </c>
      <c r="G292" t="str">
        <f>"9052041"</f>
        <v>0</v>
      </c>
      <c r="H292">
        <v>900.0</v>
      </c>
      <c r="I292">
        <v>135.0</v>
      </c>
      <c r="J292" t="s">
        <v>1227</v>
      </c>
      <c r="K292" t="s">
        <v>18</v>
      </c>
      <c r="L292" t="s">
        <v>19</v>
      </c>
    </row>
    <row r="293" spans="1:12">
      <c r="A293">
        <v>397</v>
      </c>
      <c r="B293" t="s">
        <v>1228</v>
      </c>
      <c r="C293" t="s">
        <v>1229</v>
      </c>
      <c r="D293" t="s">
        <v>45</v>
      </c>
      <c r="E293" t="s">
        <v>1230</v>
      </c>
      <c r="F293" t="s">
        <v>31</v>
      </c>
      <c r="G293" t="str">
        <f>"0103050"</f>
        <v>0</v>
      </c>
      <c r="H293">
        <v>900.0</v>
      </c>
      <c r="I293">
        <v>105.0</v>
      </c>
      <c r="J293" t="s">
        <v>1231</v>
      </c>
      <c r="K293" t="s">
        <v>18</v>
      </c>
      <c r="L293" t="s">
        <v>19</v>
      </c>
    </row>
    <row r="294" spans="1:12">
      <c r="A294">
        <v>399</v>
      </c>
      <c r="B294" t="s">
        <v>1232</v>
      </c>
      <c r="C294" t="s">
        <v>1233</v>
      </c>
      <c r="D294" t="s">
        <v>45</v>
      </c>
      <c r="E294" t="s">
        <v>1234</v>
      </c>
      <c r="F294" t="s">
        <v>1235</v>
      </c>
      <c r="G294" t="str">
        <f>"0071090"</f>
        <v>0</v>
      </c>
      <c r="H294">
        <v>935.0</v>
      </c>
      <c r="I294">
        <v>340.25</v>
      </c>
      <c r="J294" t="s">
        <v>1236</v>
      </c>
      <c r="K294" t="s">
        <v>18</v>
      </c>
      <c r="L294" t="s">
        <v>19</v>
      </c>
    </row>
    <row r="295" spans="1:12">
      <c r="A295">
        <v>401</v>
      </c>
      <c r="B295" t="s">
        <v>1237</v>
      </c>
      <c r="C295" t="s">
        <v>1238</v>
      </c>
      <c r="D295" t="s">
        <v>14</v>
      </c>
      <c r="E295" t="s">
        <v>1239</v>
      </c>
      <c r="F295" t="s">
        <v>1240</v>
      </c>
      <c r="G295" t="str">
        <f>"0051021"</f>
        <v>0</v>
      </c>
      <c r="H295">
        <v>1600.0</v>
      </c>
      <c r="I295">
        <v>240.0</v>
      </c>
      <c r="J295" t="s">
        <v>518</v>
      </c>
      <c r="K295" t="s">
        <v>18</v>
      </c>
      <c r="L295" t="s">
        <v>19</v>
      </c>
    </row>
    <row r="296" spans="1:12">
      <c r="A296">
        <v>402</v>
      </c>
      <c r="B296" t="s">
        <v>1241</v>
      </c>
      <c r="C296" t="s">
        <v>1242</v>
      </c>
      <c r="D296" t="s">
        <v>45</v>
      </c>
      <c r="E296" t="s">
        <v>1243</v>
      </c>
      <c r="F296" t="s">
        <v>81</v>
      </c>
      <c r="G296" t="str">
        <f>"0093021"</f>
        <v>0</v>
      </c>
      <c r="H296">
        <v>900.0</v>
      </c>
      <c r="I296">
        <v>0.0</v>
      </c>
      <c r="J296" t="s">
        <v>982</v>
      </c>
      <c r="K296" t="s">
        <v>18</v>
      </c>
      <c r="L296" t="s">
        <v>19</v>
      </c>
    </row>
    <row r="297" spans="1:12">
      <c r="A297">
        <v>403</v>
      </c>
      <c r="B297" t="s">
        <v>1244</v>
      </c>
      <c r="C297" t="s">
        <v>644</v>
      </c>
      <c r="D297" t="s">
        <v>45</v>
      </c>
      <c r="E297" t="s">
        <v>1245</v>
      </c>
      <c r="F297" t="s">
        <v>101</v>
      </c>
      <c r="G297" t="str">
        <f>"0014020"</f>
        <v>0</v>
      </c>
      <c r="H297">
        <v>2585.0</v>
      </c>
      <c r="I297">
        <v>517.0</v>
      </c>
      <c r="J297" t="s">
        <v>1246</v>
      </c>
      <c r="K297" t="s">
        <v>18</v>
      </c>
      <c r="L297" t="s">
        <v>19</v>
      </c>
    </row>
    <row r="298" spans="1:12">
      <c r="A298">
        <v>405</v>
      </c>
      <c r="B298" t="s">
        <v>1247</v>
      </c>
      <c r="C298" t="s">
        <v>1248</v>
      </c>
      <c r="D298" t="s">
        <v>45</v>
      </c>
      <c r="E298" t="s">
        <v>1249</v>
      </c>
      <c r="F298" t="s">
        <v>81</v>
      </c>
      <c r="G298" t="str">
        <f>"0093021"</f>
        <v>0</v>
      </c>
      <c r="H298">
        <v>900.0</v>
      </c>
      <c r="I298">
        <v>124.5</v>
      </c>
      <c r="J298" t="s">
        <v>1250</v>
      </c>
      <c r="K298" t="s">
        <v>18</v>
      </c>
      <c r="L298" t="s">
        <v>19</v>
      </c>
    </row>
    <row r="299" spans="1:12">
      <c r="A299">
        <v>406</v>
      </c>
      <c r="B299" t="s">
        <v>1251</v>
      </c>
      <c r="C299" t="s">
        <v>1252</v>
      </c>
      <c r="D299" t="s">
        <v>14</v>
      </c>
      <c r="E299" t="s">
        <v>1253</v>
      </c>
      <c r="F299" t="s">
        <v>81</v>
      </c>
      <c r="G299" t="str">
        <f>"0093021"</f>
        <v>0</v>
      </c>
      <c r="H299">
        <v>900.0</v>
      </c>
      <c r="I299">
        <v>110.25</v>
      </c>
      <c r="J299" t="s">
        <v>1254</v>
      </c>
      <c r="K299" t="s">
        <v>18</v>
      </c>
      <c r="L299" t="s">
        <v>19</v>
      </c>
    </row>
    <row r="300" spans="1:12">
      <c r="A300">
        <v>408</v>
      </c>
      <c r="B300" t="s">
        <v>1255</v>
      </c>
      <c r="C300" t="s">
        <v>1256</v>
      </c>
      <c r="D300" t="s">
        <v>45</v>
      </c>
      <c r="E300" t="s">
        <v>1257</v>
      </c>
      <c r="F300" t="s">
        <v>47</v>
      </c>
      <c r="G300" t="str">
        <f>"8033011"</f>
        <v>0</v>
      </c>
      <c r="H300">
        <v>900.0</v>
      </c>
      <c r="I300">
        <v>123.75</v>
      </c>
      <c r="J300" t="s">
        <v>1258</v>
      </c>
      <c r="K300" t="s">
        <v>18</v>
      </c>
      <c r="L300" t="s">
        <v>19</v>
      </c>
    </row>
    <row r="301" spans="1:12">
      <c r="A301">
        <v>409</v>
      </c>
      <c r="B301" t="s">
        <v>1259</v>
      </c>
      <c r="C301" t="s">
        <v>1260</v>
      </c>
      <c r="D301" t="s">
        <v>45</v>
      </c>
      <c r="E301" t="s">
        <v>1261</v>
      </c>
      <c r="F301" t="s">
        <v>322</v>
      </c>
      <c r="G301" t="str">
        <f>"0091011"</f>
        <v>0</v>
      </c>
      <c r="H301">
        <v>900.0</v>
      </c>
      <c r="I301">
        <v>135.0</v>
      </c>
      <c r="J301" t="s">
        <v>1262</v>
      </c>
      <c r="K301" t="s">
        <v>18</v>
      </c>
      <c r="L301" t="s">
        <v>19</v>
      </c>
    </row>
    <row r="302" spans="1:12">
      <c r="A302">
        <v>410</v>
      </c>
      <c r="B302" t="s">
        <v>1263</v>
      </c>
      <c r="C302" t="s">
        <v>1264</v>
      </c>
      <c r="D302" t="s">
        <v>14</v>
      </c>
      <c r="E302" t="s">
        <v>1265</v>
      </c>
      <c r="F302" t="s">
        <v>47</v>
      </c>
      <c r="G302" t="str">
        <f>"8033011"</f>
        <v>0</v>
      </c>
      <c r="H302">
        <v>900.0</v>
      </c>
      <c r="I302">
        <v>116.25</v>
      </c>
      <c r="J302" t="s">
        <v>1266</v>
      </c>
      <c r="K302" t="s">
        <v>18</v>
      </c>
      <c r="L302" t="s">
        <v>19</v>
      </c>
    </row>
    <row r="303" spans="1:12">
      <c r="A303">
        <v>411</v>
      </c>
      <c r="B303" t="s">
        <v>1267</v>
      </c>
      <c r="C303" t="s">
        <v>1268</v>
      </c>
      <c r="D303" t="s">
        <v>45</v>
      </c>
      <c r="E303" t="s">
        <v>1269</v>
      </c>
      <c r="F303" t="s">
        <v>322</v>
      </c>
      <c r="G303" t="str">
        <f>"0091011"</f>
        <v>0</v>
      </c>
      <c r="H303">
        <v>900.0</v>
      </c>
      <c r="I303">
        <v>105.0</v>
      </c>
      <c r="J303" t="s">
        <v>1270</v>
      </c>
      <c r="K303" t="s">
        <v>18</v>
      </c>
      <c r="L303" t="s">
        <v>19</v>
      </c>
    </row>
    <row r="304" spans="1:12">
      <c r="A304">
        <v>412</v>
      </c>
      <c r="B304" t="s">
        <v>1271</v>
      </c>
      <c r="C304" t="s">
        <v>1272</v>
      </c>
      <c r="D304" t="s">
        <v>14</v>
      </c>
      <c r="E304" t="s">
        <v>1273</v>
      </c>
      <c r="F304" t="s">
        <v>460</v>
      </c>
      <c r="G304" t="str">
        <f>"8033041"</f>
        <v>0</v>
      </c>
      <c r="H304">
        <v>900.0</v>
      </c>
      <c r="I304">
        <v>131.25</v>
      </c>
      <c r="J304" t="s">
        <v>1274</v>
      </c>
      <c r="K304" t="s">
        <v>18</v>
      </c>
      <c r="L304" t="s">
        <v>19</v>
      </c>
    </row>
    <row r="305" spans="1:12">
      <c r="A305">
        <v>413</v>
      </c>
      <c r="B305" t="s">
        <v>1275</v>
      </c>
      <c r="C305" t="s">
        <v>1276</v>
      </c>
      <c r="D305" t="s">
        <v>14</v>
      </c>
      <c r="E305" t="s">
        <v>1277</v>
      </c>
      <c r="F305" t="s">
        <v>47</v>
      </c>
      <c r="G305" t="str">
        <f>"8033011"</f>
        <v>0</v>
      </c>
      <c r="H305">
        <v>900.0</v>
      </c>
      <c r="I305">
        <v>116.25</v>
      </c>
      <c r="J305" t="s">
        <v>1278</v>
      </c>
      <c r="K305" t="s">
        <v>18</v>
      </c>
      <c r="L305" t="s">
        <v>19</v>
      </c>
    </row>
    <row r="306" spans="1:12">
      <c r="A306">
        <v>414</v>
      </c>
      <c r="B306" t="s">
        <v>1279</v>
      </c>
      <c r="C306" t="s">
        <v>1280</v>
      </c>
      <c r="D306" t="s">
        <v>14</v>
      </c>
      <c r="E306" t="s">
        <v>1281</v>
      </c>
      <c r="F306" t="s">
        <v>124</v>
      </c>
      <c r="G306" t="str">
        <f>"0071051"</f>
        <v>0</v>
      </c>
      <c r="H306">
        <v>900.0</v>
      </c>
      <c r="I306">
        <v>250.0</v>
      </c>
      <c r="J306" t="s">
        <v>1282</v>
      </c>
      <c r="K306" t="s">
        <v>18</v>
      </c>
      <c r="L306" t="s">
        <v>19</v>
      </c>
    </row>
    <row r="307" spans="1:12">
      <c r="A307">
        <v>415</v>
      </c>
      <c r="B307" t="s">
        <v>1283</v>
      </c>
      <c r="C307" t="s">
        <v>1284</v>
      </c>
      <c r="D307" t="s">
        <v>14</v>
      </c>
      <c r="E307" t="s">
        <v>1285</v>
      </c>
      <c r="F307" t="s">
        <v>36</v>
      </c>
      <c r="G307" t="str">
        <f>"6034011"</f>
        <v>0</v>
      </c>
      <c r="H307">
        <v>900.0</v>
      </c>
      <c r="I307">
        <v>126.0</v>
      </c>
      <c r="J307" t="s">
        <v>1286</v>
      </c>
      <c r="K307" t="s">
        <v>18</v>
      </c>
      <c r="L307" t="s">
        <v>19</v>
      </c>
    </row>
    <row r="308" spans="1:12">
      <c r="A308">
        <v>416</v>
      </c>
      <c r="B308" t="s">
        <v>1287</v>
      </c>
      <c r="C308" t="s">
        <v>1288</v>
      </c>
      <c r="D308" t="s">
        <v>45</v>
      </c>
      <c r="E308" t="s">
        <v>1289</v>
      </c>
      <c r="F308" t="s">
        <v>47</v>
      </c>
      <c r="G308" t="str">
        <f>"8033011"</f>
        <v>0</v>
      </c>
      <c r="H308">
        <v>1020.0</v>
      </c>
      <c r="I308">
        <v>153.0</v>
      </c>
      <c r="J308" t="s">
        <v>1290</v>
      </c>
      <c r="K308" t="s">
        <v>18</v>
      </c>
      <c r="L308" t="s">
        <v>19</v>
      </c>
    </row>
    <row r="309" spans="1:12">
      <c r="A309">
        <v>417</v>
      </c>
      <c r="B309" t="s">
        <v>1291</v>
      </c>
      <c r="C309" t="s">
        <v>1292</v>
      </c>
      <c r="D309" t="s">
        <v>45</v>
      </c>
      <c r="E309" t="s">
        <v>1293</v>
      </c>
      <c r="F309" t="s">
        <v>47</v>
      </c>
      <c r="G309" t="str">
        <f>"8033011"</f>
        <v>0</v>
      </c>
      <c r="H309">
        <v>900.0</v>
      </c>
      <c r="I309">
        <v>121.5</v>
      </c>
      <c r="J309" t="s">
        <v>1057</v>
      </c>
      <c r="K309" t="s">
        <v>18</v>
      </c>
      <c r="L309" t="s">
        <v>19</v>
      </c>
    </row>
    <row r="310" spans="1:12">
      <c r="A310">
        <v>418</v>
      </c>
      <c r="B310" t="s">
        <v>1294</v>
      </c>
      <c r="C310" t="s">
        <v>1295</v>
      </c>
      <c r="D310" t="s">
        <v>45</v>
      </c>
      <c r="E310" t="s">
        <v>1296</v>
      </c>
      <c r="F310" t="s">
        <v>177</v>
      </c>
      <c r="G310" t="str">
        <f>"0071052"</f>
        <v>0</v>
      </c>
      <c r="H310">
        <v>900.0</v>
      </c>
      <c r="I310">
        <v>121.5</v>
      </c>
      <c r="J310" t="s">
        <v>1297</v>
      </c>
      <c r="K310" t="s">
        <v>18</v>
      </c>
      <c r="L310" t="s">
        <v>19</v>
      </c>
    </row>
    <row r="311" spans="1:12">
      <c r="A311">
        <v>420</v>
      </c>
      <c r="B311" t="s">
        <v>1298</v>
      </c>
      <c r="C311" t="s">
        <v>1299</v>
      </c>
      <c r="D311" t="s">
        <v>45</v>
      </c>
      <c r="E311" t="s">
        <v>1300</v>
      </c>
      <c r="F311" t="s">
        <v>460</v>
      </c>
      <c r="G311" t="str">
        <f>"8033041"</f>
        <v>0</v>
      </c>
      <c r="H311">
        <v>900.0</v>
      </c>
      <c r="I311">
        <v>116.25</v>
      </c>
      <c r="J311" t="s">
        <v>1301</v>
      </c>
      <c r="K311" t="s">
        <v>18</v>
      </c>
      <c r="L311" t="s">
        <v>19</v>
      </c>
    </row>
    <row r="312" spans="1:12">
      <c r="A312">
        <v>421</v>
      </c>
      <c r="B312" t="s">
        <v>1302</v>
      </c>
      <c r="C312" t="s">
        <v>1303</v>
      </c>
      <c r="D312" t="s">
        <v>45</v>
      </c>
      <c r="E312" t="s">
        <v>1304</v>
      </c>
      <c r="F312" t="s">
        <v>81</v>
      </c>
      <c r="G312" t="str">
        <f>"0093021"</f>
        <v>0</v>
      </c>
      <c r="H312">
        <v>900.0</v>
      </c>
      <c r="I312">
        <v>135.0</v>
      </c>
      <c r="J312" t="s">
        <v>1305</v>
      </c>
      <c r="K312" t="s">
        <v>18</v>
      </c>
      <c r="L312" t="s">
        <v>19</v>
      </c>
    </row>
    <row r="313" spans="1:12">
      <c r="A313">
        <v>424</v>
      </c>
      <c r="B313" t="s">
        <v>1306</v>
      </c>
      <c r="C313" t="s">
        <v>1307</v>
      </c>
      <c r="D313" t="s">
        <v>45</v>
      </c>
      <c r="E313" t="s">
        <v>1308</v>
      </c>
      <c r="F313" t="s">
        <v>124</v>
      </c>
      <c r="G313" t="str">
        <f>"0071051"</f>
        <v>0</v>
      </c>
      <c r="H313">
        <v>900.0</v>
      </c>
      <c r="I313">
        <v>116.25</v>
      </c>
      <c r="J313" t="s">
        <v>1309</v>
      </c>
      <c r="K313" t="s">
        <v>18</v>
      </c>
      <c r="L313" t="s">
        <v>19</v>
      </c>
    </row>
    <row r="314" spans="1:12">
      <c r="A314">
        <v>425</v>
      </c>
      <c r="B314" t="s">
        <v>1310</v>
      </c>
      <c r="C314" t="s">
        <v>1311</v>
      </c>
      <c r="D314" t="s">
        <v>45</v>
      </c>
      <c r="E314" t="s">
        <v>1312</v>
      </c>
      <c r="F314" t="s">
        <v>81</v>
      </c>
      <c r="G314" t="str">
        <f>"0093021"</f>
        <v>0</v>
      </c>
      <c r="H314">
        <v>900.0</v>
      </c>
      <c r="I314">
        <v>116.25</v>
      </c>
      <c r="J314" t="s">
        <v>1313</v>
      </c>
      <c r="K314" t="s">
        <v>18</v>
      </c>
      <c r="L314" t="s">
        <v>19</v>
      </c>
    </row>
    <row r="315" spans="1:12">
      <c r="A315">
        <v>429</v>
      </c>
      <c r="B315" t="s">
        <v>1314</v>
      </c>
      <c r="C315" t="s">
        <v>1315</v>
      </c>
      <c r="D315" t="s">
        <v>45</v>
      </c>
      <c r="E315" t="s">
        <v>1316</v>
      </c>
      <c r="F315" t="s">
        <v>124</v>
      </c>
      <c r="G315" t="str">
        <f>"0071051"</f>
        <v>0</v>
      </c>
      <c r="H315">
        <v>900.0</v>
      </c>
      <c r="I315">
        <v>123.75</v>
      </c>
      <c r="J315" t="s">
        <v>213</v>
      </c>
      <c r="K315" t="s">
        <v>18</v>
      </c>
      <c r="L315" t="s">
        <v>19</v>
      </c>
    </row>
    <row r="316" spans="1:12">
      <c r="A316">
        <v>432</v>
      </c>
      <c r="B316" t="s">
        <v>1317</v>
      </c>
      <c r="C316" t="s">
        <v>1318</v>
      </c>
      <c r="D316" t="s">
        <v>45</v>
      </c>
      <c r="E316" t="s">
        <v>1319</v>
      </c>
      <c r="F316" t="s">
        <v>177</v>
      </c>
      <c r="G316" t="str">
        <f>"0071052"</f>
        <v>0</v>
      </c>
      <c r="H316">
        <v>900.0</v>
      </c>
      <c r="I316">
        <v>120.0</v>
      </c>
      <c r="J316" t="s">
        <v>1320</v>
      </c>
      <c r="K316" t="s">
        <v>18</v>
      </c>
      <c r="L316" t="s">
        <v>19</v>
      </c>
    </row>
    <row r="317" spans="1:12">
      <c r="A317">
        <v>435</v>
      </c>
      <c r="B317" t="s">
        <v>1321</v>
      </c>
      <c r="C317" t="s">
        <v>1322</v>
      </c>
      <c r="D317" t="s">
        <v>45</v>
      </c>
      <c r="E317" t="s">
        <v>1323</v>
      </c>
      <c r="F317" t="s">
        <v>243</v>
      </c>
      <c r="G317" t="str">
        <f>"0095050"</f>
        <v>0</v>
      </c>
      <c r="H317">
        <v>900.0</v>
      </c>
      <c r="I317">
        <v>116.25</v>
      </c>
      <c r="J317" t="s">
        <v>1324</v>
      </c>
      <c r="K317" t="s">
        <v>18</v>
      </c>
      <c r="L317" t="s">
        <v>19</v>
      </c>
    </row>
    <row r="318" spans="1:12">
      <c r="A318">
        <v>436</v>
      </c>
      <c r="B318" t="s">
        <v>1325</v>
      </c>
      <c r="C318" t="s">
        <v>1326</v>
      </c>
      <c r="D318" t="s">
        <v>45</v>
      </c>
      <c r="E318" t="s">
        <v>1327</v>
      </c>
      <c r="F318" t="s">
        <v>322</v>
      </c>
      <c r="G318" t="str">
        <f>"0091011"</f>
        <v>0</v>
      </c>
      <c r="H318">
        <v>900.0</v>
      </c>
      <c r="I318">
        <v>123.75</v>
      </c>
      <c r="J318" t="s">
        <v>1328</v>
      </c>
      <c r="K318" t="s">
        <v>18</v>
      </c>
      <c r="L318" t="s">
        <v>19</v>
      </c>
    </row>
    <row r="319" spans="1:12">
      <c r="A319">
        <v>437</v>
      </c>
      <c r="B319" t="s">
        <v>1329</v>
      </c>
      <c r="C319" t="s">
        <v>1330</v>
      </c>
      <c r="D319" t="s">
        <v>45</v>
      </c>
      <c r="E319" t="s">
        <v>1331</v>
      </c>
      <c r="F319" t="s">
        <v>124</v>
      </c>
      <c r="G319" t="str">
        <f>"0071051"</f>
        <v>0</v>
      </c>
      <c r="H319">
        <v>900.0</v>
      </c>
      <c r="I319">
        <v>124.5</v>
      </c>
      <c r="J319" t="s">
        <v>1117</v>
      </c>
      <c r="K319" t="s">
        <v>18</v>
      </c>
      <c r="L319" t="s">
        <v>19</v>
      </c>
    </row>
    <row r="320" spans="1:12">
      <c r="A320">
        <v>438</v>
      </c>
      <c r="B320" t="s">
        <v>1332</v>
      </c>
      <c r="C320" t="s">
        <v>1333</v>
      </c>
      <c r="D320" t="s">
        <v>45</v>
      </c>
      <c r="E320" t="s">
        <v>1334</v>
      </c>
      <c r="F320" t="s">
        <v>124</v>
      </c>
      <c r="G320" t="str">
        <f>"0071051"</f>
        <v>0</v>
      </c>
      <c r="H320">
        <v>900.0</v>
      </c>
      <c r="I320">
        <v>120.0</v>
      </c>
      <c r="J320" t="s">
        <v>1236</v>
      </c>
      <c r="K320" t="s">
        <v>18</v>
      </c>
      <c r="L320" t="s">
        <v>19</v>
      </c>
    </row>
    <row r="321" spans="1:12">
      <c r="A321">
        <v>439</v>
      </c>
      <c r="B321" t="s">
        <v>1335</v>
      </c>
      <c r="C321" t="s">
        <v>1336</v>
      </c>
      <c r="D321" t="s">
        <v>14</v>
      </c>
      <c r="E321" t="s">
        <v>1337</v>
      </c>
      <c r="F321" t="s">
        <v>124</v>
      </c>
      <c r="G321" t="str">
        <f>"0071051"</f>
        <v>0</v>
      </c>
      <c r="H321">
        <v>900.0</v>
      </c>
      <c r="I321">
        <v>127.5</v>
      </c>
      <c r="J321" t="s">
        <v>1338</v>
      </c>
      <c r="K321" t="s">
        <v>18</v>
      </c>
      <c r="L321" t="s">
        <v>19</v>
      </c>
    </row>
    <row r="322" spans="1:12">
      <c r="A322">
        <v>441</v>
      </c>
      <c r="B322" t="s">
        <v>1339</v>
      </c>
      <c r="C322" t="s">
        <v>1340</v>
      </c>
      <c r="D322" t="s">
        <v>45</v>
      </c>
      <c r="E322" t="s">
        <v>1341</v>
      </c>
      <c r="F322" t="s">
        <v>81</v>
      </c>
      <c r="G322" t="str">
        <f>"0093021"</f>
        <v>0</v>
      </c>
      <c r="H322">
        <v>900.0</v>
      </c>
      <c r="I322">
        <v>118.5</v>
      </c>
      <c r="J322" t="s">
        <v>1342</v>
      </c>
      <c r="K322" t="s">
        <v>18</v>
      </c>
      <c r="L322" t="s">
        <v>19</v>
      </c>
    </row>
    <row r="323" spans="1:12">
      <c r="A323">
        <v>442</v>
      </c>
      <c r="B323" t="s">
        <v>1343</v>
      </c>
      <c r="C323" t="s">
        <v>1344</v>
      </c>
      <c r="D323" t="s">
        <v>45</v>
      </c>
      <c r="E323" t="s">
        <v>1345</v>
      </c>
      <c r="F323" t="s">
        <v>47</v>
      </c>
      <c r="G323" t="str">
        <f>"8033011"</f>
        <v>0</v>
      </c>
      <c r="H323">
        <v>900.0</v>
      </c>
      <c r="I323">
        <v>108.75</v>
      </c>
      <c r="J323" t="s">
        <v>221</v>
      </c>
      <c r="K323" t="s">
        <v>18</v>
      </c>
      <c r="L323" t="s">
        <v>19</v>
      </c>
    </row>
    <row r="324" spans="1:12">
      <c r="A324">
        <v>443</v>
      </c>
      <c r="B324" t="s">
        <v>1346</v>
      </c>
      <c r="C324" t="s">
        <v>131</v>
      </c>
      <c r="D324" t="s">
        <v>14</v>
      </c>
      <c r="E324" t="s">
        <v>1347</v>
      </c>
      <c r="F324" t="s">
        <v>460</v>
      </c>
      <c r="G324" t="str">
        <f>"8033041"</f>
        <v>0</v>
      </c>
      <c r="H324">
        <v>900.0</v>
      </c>
      <c r="I324">
        <v>120.75</v>
      </c>
      <c r="J324" t="s">
        <v>1348</v>
      </c>
      <c r="K324" t="s">
        <v>18</v>
      </c>
      <c r="L324" t="s">
        <v>19</v>
      </c>
    </row>
    <row r="325" spans="1:12">
      <c r="A325">
        <v>444</v>
      </c>
      <c r="B325" t="s">
        <v>1349</v>
      </c>
      <c r="C325" t="s">
        <v>1350</v>
      </c>
      <c r="D325" t="s">
        <v>14</v>
      </c>
      <c r="E325" t="s">
        <v>1351</v>
      </c>
      <c r="F325" t="s">
        <v>47</v>
      </c>
      <c r="G325" t="str">
        <f>"8033011"</f>
        <v>0</v>
      </c>
      <c r="H325">
        <v>900.0</v>
      </c>
      <c r="I325">
        <v>127.5</v>
      </c>
      <c r="J325" t="s">
        <v>1006</v>
      </c>
      <c r="K325" t="s">
        <v>18</v>
      </c>
      <c r="L325" t="s">
        <v>19</v>
      </c>
    </row>
    <row r="326" spans="1:12">
      <c r="A326">
        <v>446</v>
      </c>
      <c r="B326" t="s">
        <v>1352</v>
      </c>
      <c r="C326" t="s">
        <v>1353</v>
      </c>
      <c r="D326" t="s">
        <v>45</v>
      </c>
      <c r="E326" t="s">
        <v>1354</v>
      </c>
      <c r="F326" t="s">
        <v>47</v>
      </c>
      <c r="G326" t="str">
        <f>"8033011"</f>
        <v>0</v>
      </c>
      <c r="H326">
        <v>900.0</v>
      </c>
      <c r="I326">
        <v>120.0</v>
      </c>
      <c r="J326" t="s">
        <v>1355</v>
      </c>
      <c r="K326" t="s">
        <v>18</v>
      </c>
      <c r="L326" t="s">
        <v>19</v>
      </c>
    </row>
    <row r="327" spans="1:12">
      <c r="A327">
        <v>447</v>
      </c>
      <c r="B327" t="s">
        <v>1356</v>
      </c>
      <c r="C327" t="s">
        <v>1357</v>
      </c>
      <c r="D327" t="s">
        <v>14</v>
      </c>
      <c r="E327" t="s">
        <v>1358</v>
      </c>
      <c r="F327" t="s">
        <v>36</v>
      </c>
      <c r="G327" t="str">
        <f>"6034011"</f>
        <v>0</v>
      </c>
      <c r="H327">
        <v>900.0</v>
      </c>
      <c r="I327">
        <v>116.25</v>
      </c>
      <c r="J327" t="s">
        <v>1359</v>
      </c>
      <c r="K327" t="s">
        <v>18</v>
      </c>
      <c r="L327" t="s">
        <v>19</v>
      </c>
    </row>
    <row r="328" spans="1:12">
      <c r="A328">
        <v>448</v>
      </c>
      <c r="B328" t="s">
        <v>1360</v>
      </c>
      <c r="C328" t="s">
        <v>1361</v>
      </c>
      <c r="D328" t="s">
        <v>45</v>
      </c>
      <c r="E328" t="s">
        <v>1362</v>
      </c>
      <c r="F328" t="s">
        <v>322</v>
      </c>
      <c r="G328" t="str">
        <f>"0091011"</f>
        <v>0</v>
      </c>
      <c r="H328">
        <v>925.0</v>
      </c>
      <c r="I328">
        <v>138.75</v>
      </c>
      <c r="J328" t="s">
        <v>129</v>
      </c>
      <c r="K328" t="s">
        <v>18</v>
      </c>
      <c r="L328" t="s">
        <v>19</v>
      </c>
    </row>
    <row r="329" spans="1:12">
      <c r="A329">
        <v>449</v>
      </c>
      <c r="B329" t="s">
        <v>1363</v>
      </c>
      <c r="C329" t="s">
        <v>1364</v>
      </c>
      <c r="D329" t="s">
        <v>45</v>
      </c>
      <c r="E329" t="s">
        <v>1365</v>
      </c>
      <c r="F329" t="s">
        <v>81</v>
      </c>
      <c r="G329" t="str">
        <f>"0093021"</f>
        <v>0</v>
      </c>
      <c r="H329">
        <v>1000.0</v>
      </c>
      <c r="I329">
        <v>150.0</v>
      </c>
      <c r="J329" t="s">
        <v>1366</v>
      </c>
      <c r="K329" t="s">
        <v>18</v>
      </c>
      <c r="L329" t="s">
        <v>19</v>
      </c>
    </row>
    <row r="330" spans="1:12">
      <c r="A330">
        <v>451</v>
      </c>
      <c r="B330" t="s">
        <v>1367</v>
      </c>
      <c r="C330" t="s">
        <v>1368</v>
      </c>
      <c r="D330" t="s">
        <v>45</v>
      </c>
      <c r="E330" t="s">
        <v>1369</v>
      </c>
      <c r="F330" t="s">
        <v>371</v>
      </c>
      <c r="G330" t="str">
        <f>"0093022"</f>
        <v>0</v>
      </c>
      <c r="H330">
        <v>900.0</v>
      </c>
      <c r="I330">
        <v>116.25</v>
      </c>
      <c r="J330" t="s">
        <v>1370</v>
      </c>
      <c r="K330" t="s">
        <v>18</v>
      </c>
      <c r="L330" t="s">
        <v>19</v>
      </c>
    </row>
    <row r="331" spans="1:12">
      <c r="A331">
        <v>452</v>
      </c>
      <c r="B331" t="s">
        <v>1371</v>
      </c>
      <c r="C331" t="s">
        <v>1372</v>
      </c>
      <c r="D331" t="s">
        <v>45</v>
      </c>
      <c r="E331" t="s">
        <v>1373</v>
      </c>
      <c r="F331" t="s">
        <v>168</v>
      </c>
      <c r="G331" t="str">
        <f>"8035010"</f>
        <v>0</v>
      </c>
      <c r="H331">
        <v>900.0</v>
      </c>
      <c r="I331">
        <v>135.0</v>
      </c>
      <c r="J331" t="s">
        <v>1374</v>
      </c>
      <c r="K331" t="s">
        <v>18</v>
      </c>
      <c r="L331" t="s">
        <v>19</v>
      </c>
    </row>
    <row r="332" spans="1:12">
      <c r="A332">
        <v>453</v>
      </c>
      <c r="B332" t="s">
        <v>1375</v>
      </c>
      <c r="C332" t="s">
        <v>1376</v>
      </c>
      <c r="D332" t="s">
        <v>45</v>
      </c>
      <c r="E332" t="s">
        <v>1377</v>
      </c>
      <c r="F332" t="s">
        <v>322</v>
      </c>
      <c r="G332" t="str">
        <f>"0091011"</f>
        <v>0</v>
      </c>
      <c r="H332">
        <v>900.0</v>
      </c>
      <c r="I332">
        <v>165.0</v>
      </c>
      <c r="J332" t="s">
        <v>1378</v>
      </c>
      <c r="K332" t="s">
        <v>18</v>
      </c>
      <c r="L332" t="s">
        <v>19</v>
      </c>
    </row>
    <row r="333" spans="1:12">
      <c r="A333">
        <v>454</v>
      </c>
      <c r="B333" t="s">
        <v>1379</v>
      </c>
      <c r="C333" t="s">
        <v>1380</v>
      </c>
      <c r="D333" t="s">
        <v>14</v>
      </c>
      <c r="E333" t="s">
        <v>1381</v>
      </c>
      <c r="F333" t="s">
        <v>81</v>
      </c>
      <c r="G333" t="str">
        <f>"0093021"</f>
        <v>0</v>
      </c>
      <c r="H333">
        <v>900.0</v>
      </c>
      <c r="I333">
        <v>120.0</v>
      </c>
      <c r="J333" t="s">
        <v>1382</v>
      </c>
      <c r="K333" t="s">
        <v>18</v>
      </c>
      <c r="L333" t="s">
        <v>19</v>
      </c>
    </row>
    <row r="334" spans="1:12">
      <c r="A334">
        <v>455</v>
      </c>
      <c r="B334" t="s">
        <v>1383</v>
      </c>
      <c r="C334" t="s">
        <v>1384</v>
      </c>
      <c r="D334" t="s">
        <v>45</v>
      </c>
      <c r="E334" t="s">
        <v>1385</v>
      </c>
      <c r="F334" t="s">
        <v>489</v>
      </c>
      <c r="G334" t="str">
        <f>"0051080"</f>
        <v>0</v>
      </c>
      <c r="H334">
        <v>900.0</v>
      </c>
      <c r="I334">
        <v>127.5</v>
      </c>
      <c r="J334" t="s">
        <v>1386</v>
      </c>
      <c r="K334" t="s">
        <v>18</v>
      </c>
      <c r="L334" t="s">
        <v>19</v>
      </c>
    </row>
    <row r="335" spans="1:12">
      <c r="A335">
        <v>457</v>
      </c>
      <c r="B335" t="s">
        <v>1387</v>
      </c>
      <c r="C335" t="s">
        <v>1388</v>
      </c>
      <c r="D335" t="s">
        <v>14</v>
      </c>
      <c r="E335" t="s">
        <v>1389</v>
      </c>
      <c r="F335" t="s">
        <v>177</v>
      </c>
      <c r="G335" t="str">
        <f>"0071052"</f>
        <v>0</v>
      </c>
      <c r="H335">
        <v>900.0</v>
      </c>
      <c r="I335">
        <v>125.25</v>
      </c>
      <c r="J335" t="s">
        <v>1390</v>
      </c>
      <c r="K335" t="s">
        <v>18</v>
      </c>
      <c r="L335" t="s">
        <v>19</v>
      </c>
    </row>
    <row r="336" spans="1:12">
      <c r="A336">
        <v>458</v>
      </c>
      <c r="B336" t="s">
        <v>1391</v>
      </c>
      <c r="C336" t="s">
        <v>1392</v>
      </c>
      <c r="D336" t="s">
        <v>45</v>
      </c>
      <c r="E336" t="s">
        <v>1393</v>
      </c>
      <c r="F336" t="s">
        <v>124</v>
      </c>
      <c r="G336" t="str">
        <f>"0071051"</f>
        <v>0</v>
      </c>
      <c r="H336">
        <v>900.0</v>
      </c>
      <c r="I336">
        <v>124.5</v>
      </c>
      <c r="J336" t="s">
        <v>1394</v>
      </c>
      <c r="K336" t="s">
        <v>18</v>
      </c>
      <c r="L336" t="s">
        <v>19</v>
      </c>
    </row>
    <row r="337" spans="1:12">
      <c r="A337">
        <v>460</v>
      </c>
      <c r="B337" t="s">
        <v>1395</v>
      </c>
      <c r="C337" t="s">
        <v>1396</v>
      </c>
      <c r="D337" t="s">
        <v>45</v>
      </c>
      <c r="E337" t="s">
        <v>1397</v>
      </c>
      <c r="F337" t="s">
        <v>86</v>
      </c>
      <c r="G337" t="str">
        <f>"0093030"</f>
        <v>0</v>
      </c>
      <c r="H337">
        <v>1000.0</v>
      </c>
      <c r="I337">
        <v>275.0</v>
      </c>
      <c r="J337" t="s">
        <v>1398</v>
      </c>
      <c r="K337" t="s">
        <v>18</v>
      </c>
      <c r="L337" t="s">
        <v>19</v>
      </c>
    </row>
    <row r="338" spans="1:12">
      <c r="A338">
        <v>461</v>
      </c>
      <c r="B338" t="s">
        <v>1399</v>
      </c>
      <c r="C338" t="s">
        <v>1400</v>
      </c>
      <c r="D338" t="s">
        <v>45</v>
      </c>
      <c r="E338" t="s">
        <v>1401</v>
      </c>
      <c r="F338" t="s">
        <v>81</v>
      </c>
      <c r="G338" t="str">
        <f>"0093021"</f>
        <v>0</v>
      </c>
      <c r="H338">
        <v>900.0</v>
      </c>
      <c r="I338">
        <v>116.25</v>
      </c>
      <c r="J338" t="s">
        <v>1402</v>
      </c>
      <c r="K338" t="s">
        <v>18</v>
      </c>
      <c r="L338" t="s">
        <v>19</v>
      </c>
    </row>
    <row r="339" spans="1:12">
      <c r="A339">
        <v>462</v>
      </c>
      <c r="B339" t="s">
        <v>1403</v>
      </c>
      <c r="C339" t="s">
        <v>1404</v>
      </c>
      <c r="D339" t="s">
        <v>14</v>
      </c>
      <c r="E339" t="s">
        <v>1405</v>
      </c>
      <c r="F339" t="s">
        <v>106</v>
      </c>
      <c r="G339" t="str">
        <f>"0066010"</f>
        <v>0</v>
      </c>
      <c r="H339">
        <v>900.0</v>
      </c>
      <c r="I339">
        <v>123.75</v>
      </c>
      <c r="J339" t="s">
        <v>1406</v>
      </c>
      <c r="K339" t="s">
        <v>18</v>
      </c>
      <c r="L339" t="s">
        <v>19</v>
      </c>
    </row>
    <row r="340" spans="1:12">
      <c r="A340">
        <v>466</v>
      </c>
      <c r="B340" t="s">
        <v>1407</v>
      </c>
      <c r="C340" t="s">
        <v>1408</v>
      </c>
      <c r="D340" t="s">
        <v>45</v>
      </c>
      <c r="E340" t="s">
        <v>1409</v>
      </c>
      <c r="F340" t="s">
        <v>124</v>
      </c>
      <c r="G340" t="str">
        <f>"0071051"</f>
        <v>0</v>
      </c>
      <c r="H340">
        <v>900.0</v>
      </c>
      <c r="I340">
        <v>125.25</v>
      </c>
      <c r="J340" t="s">
        <v>585</v>
      </c>
      <c r="K340" t="s">
        <v>18</v>
      </c>
      <c r="L340" t="s">
        <v>19</v>
      </c>
    </row>
    <row r="341" spans="1:12">
      <c r="A341">
        <v>467</v>
      </c>
      <c r="B341" t="s">
        <v>1410</v>
      </c>
      <c r="C341" t="s">
        <v>1411</v>
      </c>
      <c r="D341" t="s">
        <v>14</v>
      </c>
      <c r="E341" t="s">
        <v>1412</v>
      </c>
      <c r="F341" t="s">
        <v>124</v>
      </c>
      <c r="G341" t="str">
        <f>"0071051"</f>
        <v>0</v>
      </c>
      <c r="H341">
        <v>900.0</v>
      </c>
      <c r="I341">
        <v>116.25</v>
      </c>
      <c r="J341" t="s">
        <v>1254</v>
      </c>
      <c r="K341" t="s">
        <v>18</v>
      </c>
      <c r="L341" t="s">
        <v>19</v>
      </c>
    </row>
    <row r="342" spans="1:12">
      <c r="A342">
        <v>469</v>
      </c>
      <c r="B342" t="s">
        <v>1413</v>
      </c>
      <c r="C342" t="s">
        <v>1414</v>
      </c>
      <c r="D342" t="s">
        <v>45</v>
      </c>
      <c r="E342" t="s">
        <v>1415</v>
      </c>
      <c r="F342" t="s">
        <v>81</v>
      </c>
      <c r="G342" t="str">
        <f>"0093021"</f>
        <v>0</v>
      </c>
      <c r="H342">
        <v>900.0</v>
      </c>
      <c r="I342">
        <v>123.75</v>
      </c>
      <c r="J342" t="s">
        <v>1416</v>
      </c>
      <c r="K342" t="s">
        <v>18</v>
      </c>
      <c r="L342" t="s">
        <v>19</v>
      </c>
    </row>
    <row r="343" spans="1:12">
      <c r="A343">
        <v>470</v>
      </c>
      <c r="B343" t="s">
        <v>1417</v>
      </c>
      <c r="C343" t="s">
        <v>1418</v>
      </c>
      <c r="D343" t="s">
        <v>45</v>
      </c>
      <c r="E343" t="s">
        <v>1419</v>
      </c>
      <c r="F343" t="s">
        <v>106</v>
      </c>
      <c r="G343" t="str">
        <f>"0066010"</f>
        <v>0</v>
      </c>
      <c r="H343">
        <v>900.0</v>
      </c>
      <c r="I343">
        <v>123.75</v>
      </c>
      <c r="J343" t="s">
        <v>1313</v>
      </c>
      <c r="K343" t="s">
        <v>18</v>
      </c>
      <c r="L343" t="s">
        <v>19</v>
      </c>
    </row>
    <row r="344" spans="1:12">
      <c r="A344">
        <v>471</v>
      </c>
      <c r="B344" t="s">
        <v>1420</v>
      </c>
      <c r="C344" t="s">
        <v>1421</v>
      </c>
      <c r="D344" t="s">
        <v>45</v>
      </c>
      <c r="E344" t="s">
        <v>1422</v>
      </c>
      <c r="F344" t="s">
        <v>81</v>
      </c>
      <c r="G344" t="str">
        <f>"0093021"</f>
        <v>0</v>
      </c>
      <c r="H344">
        <v>900.0</v>
      </c>
      <c r="I344">
        <v>135.0</v>
      </c>
      <c r="J344" t="s">
        <v>1423</v>
      </c>
      <c r="K344" t="s">
        <v>18</v>
      </c>
      <c r="L344" t="s">
        <v>19</v>
      </c>
    </row>
    <row r="345" spans="1:12">
      <c r="A345">
        <v>472</v>
      </c>
      <c r="B345" t="s">
        <v>1424</v>
      </c>
      <c r="C345" t="s">
        <v>1425</v>
      </c>
      <c r="D345" t="s">
        <v>45</v>
      </c>
      <c r="E345" t="s">
        <v>1426</v>
      </c>
      <c r="F345" t="s">
        <v>36</v>
      </c>
      <c r="G345" t="str">
        <f>"6034011"</f>
        <v>0</v>
      </c>
      <c r="H345">
        <v>900.0</v>
      </c>
      <c r="I345">
        <v>112.5</v>
      </c>
      <c r="J345" t="s">
        <v>1427</v>
      </c>
      <c r="K345" t="s">
        <v>18</v>
      </c>
      <c r="L345" t="s">
        <v>19</v>
      </c>
    </row>
    <row r="346" spans="1:12">
      <c r="A346">
        <v>473</v>
      </c>
      <c r="B346" t="s">
        <v>1428</v>
      </c>
      <c r="C346" t="s">
        <v>1429</v>
      </c>
      <c r="D346" t="s">
        <v>45</v>
      </c>
      <c r="E346" t="s">
        <v>1430</v>
      </c>
      <c r="F346" t="s">
        <v>81</v>
      </c>
      <c r="G346" t="str">
        <f>"0093021"</f>
        <v>0</v>
      </c>
      <c r="H346">
        <v>1200.0</v>
      </c>
      <c r="I346">
        <v>180.0</v>
      </c>
      <c r="J346" t="s">
        <v>1431</v>
      </c>
      <c r="K346" t="s">
        <v>18</v>
      </c>
      <c r="L346" t="s">
        <v>19</v>
      </c>
    </row>
    <row r="347" spans="1:12">
      <c r="A347">
        <v>474</v>
      </c>
      <c r="B347" t="s">
        <v>1432</v>
      </c>
      <c r="C347" t="s">
        <v>1433</v>
      </c>
      <c r="D347" t="s">
        <v>14</v>
      </c>
      <c r="E347" t="s">
        <v>1434</v>
      </c>
      <c r="F347" t="s">
        <v>106</v>
      </c>
      <c r="G347" t="str">
        <f>"0066010"</f>
        <v>0</v>
      </c>
      <c r="H347">
        <v>900.0</v>
      </c>
      <c r="I347">
        <v>120.0</v>
      </c>
      <c r="J347" t="s">
        <v>1435</v>
      </c>
      <c r="K347" t="s">
        <v>18</v>
      </c>
      <c r="L347" t="s">
        <v>19</v>
      </c>
    </row>
    <row r="348" spans="1:12">
      <c r="A348">
        <v>476</v>
      </c>
      <c r="B348" t="s">
        <v>1436</v>
      </c>
      <c r="C348" t="s">
        <v>1437</v>
      </c>
      <c r="D348" t="s">
        <v>14</v>
      </c>
      <c r="E348" t="s">
        <v>1438</v>
      </c>
      <c r="F348" t="s">
        <v>36</v>
      </c>
      <c r="G348" t="str">
        <f>"6034011"</f>
        <v>0</v>
      </c>
      <c r="H348">
        <v>900.0</v>
      </c>
      <c r="I348">
        <v>127.5</v>
      </c>
      <c r="J348" t="s">
        <v>1439</v>
      </c>
      <c r="K348" t="s">
        <v>18</v>
      </c>
      <c r="L348" t="s">
        <v>19</v>
      </c>
    </row>
    <row r="349" spans="1:12">
      <c r="A349">
        <v>477</v>
      </c>
      <c r="B349" t="s">
        <v>1440</v>
      </c>
      <c r="C349" t="s">
        <v>1441</v>
      </c>
      <c r="D349" t="s">
        <v>45</v>
      </c>
      <c r="E349" t="s">
        <v>1442</v>
      </c>
      <c r="F349" t="s">
        <v>322</v>
      </c>
      <c r="G349" t="str">
        <f>"0091011"</f>
        <v>0</v>
      </c>
      <c r="H349">
        <v>1100.0</v>
      </c>
      <c r="I349">
        <v>165.0</v>
      </c>
      <c r="J349" t="s">
        <v>1443</v>
      </c>
      <c r="K349" t="s">
        <v>18</v>
      </c>
      <c r="L349" t="s">
        <v>19</v>
      </c>
    </row>
    <row r="350" spans="1:12">
      <c r="A350">
        <v>479</v>
      </c>
      <c r="B350" t="s">
        <v>1444</v>
      </c>
      <c r="C350" t="s">
        <v>1445</v>
      </c>
      <c r="D350" t="s">
        <v>14</v>
      </c>
      <c r="E350" t="s">
        <v>1446</v>
      </c>
      <c r="F350" t="s">
        <v>1447</v>
      </c>
      <c r="G350" t="str">
        <f>"0093023"</f>
        <v>0</v>
      </c>
      <c r="H350">
        <v>900.0</v>
      </c>
      <c r="I350">
        <v>135.0</v>
      </c>
      <c r="J350" t="s">
        <v>1448</v>
      </c>
      <c r="K350" t="s">
        <v>18</v>
      </c>
      <c r="L350" t="s">
        <v>19</v>
      </c>
    </row>
    <row r="351" spans="1:12">
      <c r="A351">
        <v>480</v>
      </c>
      <c r="B351" t="s">
        <v>1449</v>
      </c>
      <c r="C351" t="s">
        <v>1450</v>
      </c>
      <c r="D351" t="s">
        <v>14</v>
      </c>
      <c r="E351" t="s">
        <v>1451</v>
      </c>
      <c r="F351" t="s">
        <v>91</v>
      </c>
      <c r="G351" t="str">
        <f>"0101071"</f>
        <v>0</v>
      </c>
      <c r="H351">
        <v>900.0</v>
      </c>
      <c r="I351">
        <v>120.0</v>
      </c>
      <c r="J351" t="s">
        <v>1452</v>
      </c>
      <c r="K351" t="s">
        <v>18</v>
      </c>
      <c r="L351" t="s">
        <v>19</v>
      </c>
    </row>
    <row r="352" spans="1:12">
      <c r="A352">
        <v>481</v>
      </c>
      <c r="B352" t="s">
        <v>1453</v>
      </c>
      <c r="C352" t="s">
        <v>1454</v>
      </c>
      <c r="D352" t="s">
        <v>14</v>
      </c>
      <c r="E352" t="s">
        <v>1455</v>
      </c>
      <c r="F352" t="s">
        <v>168</v>
      </c>
      <c r="G352" t="str">
        <f>"8035010"</f>
        <v>0</v>
      </c>
      <c r="H352">
        <v>900.0</v>
      </c>
      <c r="I352">
        <v>427.5</v>
      </c>
      <c r="J352" t="s">
        <v>1456</v>
      </c>
      <c r="K352" t="s">
        <v>18</v>
      </c>
      <c r="L352" t="s">
        <v>19</v>
      </c>
    </row>
    <row r="353" spans="1:12">
      <c r="A353">
        <v>482</v>
      </c>
      <c r="B353" t="s">
        <v>1457</v>
      </c>
      <c r="C353" t="s">
        <v>1458</v>
      </c>
      <c r="D353" t="s">
        <v>14</v>
      </c>
      <c r="E353" t="s">
        <v>1459</v>
      </c>
      <c r="F353" t="s">
        <v>349</v>
      </c>
      <c r="G353" t="str">
        <f>"9011040"</f>
        <v>0</v>
      </c>
      <c r="H353">
        <v>925.0</v>
      </c>
      <c r="I353">
        <v>138.75</v>
      </c>
      <c r="J353" t="s">
        <v>1460</v>
      </c>
      <c r="K353" t="s">
        <v>18</v>
      </c>
      <c r="L353" t="s">
        <v>19</v>
      </c>
    </row>
    <row r="354" spans="1:12">
      <c r="A354">
        <v>484</v>
      </c>
      <c r="B354" t="s">
        <v>1461</v>
      </c>
      <c r="C354" t="s">
        <v>1462</v>
      </c>
      <c r="D354" t="s">
        <v>14</v>
      </c>
      <c r="E354" t="s">
        <v>1463</v>
      </c>
      <c r="F354" t="s">
        <v>81</v>
      </c>
      <c r="G354" t="str">
        <f>"0093021"</f>
        <v>0</v>
      </c>
      <c r="H354">
        <v>900.0</v>
      </c>
      <c r="I354">
        <v>220.0</v>
      </c>
      <c r="J354" t="s">
        <v>1464</v>
      </c>
      <c r="K354" t="s">
        <v>18</v>
      </c>
      <c r="L354" t="s">
        <v>19</v>
      </c>
    </row>
    <row r="355" spans="1:12">
      <c r="A355">
        <v>485</v>
      </c>
      <c r="B355" t="s">
        <v>1465</v>
      </c>
      <c r="C355" t="s">
        <v>1466</v>
      </c>
      <c r="D355" t="s">
        <v>45</v>
      </c>
      <c r="E355" t="s">
        <v>1467</v>
      </c>
      <c r="F355" t="s">
        <v>168</v>
      </c>
      <c r="G355" t="str">
        <f>"8035010"</f>
        <v>0</v>
      </c>
      <c r="H355">
        <v>900.0</v>
      </c>
      <c r="I355">
        <v>127.5</v>
      </c>
      <c r="J355" t="s">
        <v>1313</v>
      </c>
      <c r="K355" t="s">
        <v>18</v>
      </c>
      <c r="L355" t="s">
        <v>19</v>
      </c>
    </row>
    <row r="356" spans="1:12">
      <c r="A356">
        <v>489</v>
      </c>
      <c r="B356" t="s">
        <v>1468</v>
      </c>
      <c r="C356" t="s">
        <v>1469</v>
      </c>
      <c r="D356" t="s">
        <v>45</v>
      </c>
      <c r="E356" t="s">
        <v>1470</v>
      </c>
      <c r="F356" t="s">
        <v>1471</v>
      </c>
      <c r="G356" t="str">
        <f>"8033012"</f>
        <v>0</v>
      </c>
      <c r="H356">
        <v>900.0</v>
      </c>
      <c r="I356">
        <v>116.25</v>
      </c>
      <c r="J356" t="s">
        <v>1472</v>
      </c>
      <c r="K356" t="s">
        <v>18</v>
      </c>
      <c r="L356" t="s">
        <v>19</v>
      </c>
    </row>
    <row r="357" spans="1:12">
      <c r="A357">
        <v>490</v>
      </c>
      <c r="B357" t="s">
        <v>1473</v>
      </c>
      <c r="C357" t="s">
        <v>1474</v>
      </c>
      <c r="D357" t="s">
        <v>45</v>
      </c>
      <c r="E357" t="s">
        <v>1475</v>
      </c>
      <c r="F357" t="s">
        <v>331</v>
      </c>
      <c r="G357" t="str">
        <f>"0101300"</f>
        <v>0</v>
      </c>
      <c r="H357">
        <v>900.0</v>
      </c>
      <c r="I357">
        <v>127.5</v>
      </c>
      <c r="J357" t="s">
        <v>1476</v>
      </c>
      <c r="K357" t="s">
        <v>18</v>
      </c>
      <c r="L357" t="s">
        <v>19</v>
      </c>
    </row>
    <row r="358" spans="1:12">
      <c r="A358">
        <v>491</v>
      </c>
      <c r="B358" t="s">
        <v>1477</v>
      </c>
      <c r="C358" t="s">
        <v>1478</v>
      </c>
      <c r="D358" t="s">
        <v>45</v>
      </c>
      <c r="E358" t="s">
        <v>1479</v>
      </c>
      <c r="F358" t="s">
        <v>106</v>
      </c>
      <c r="G358" t="str">
        <f>"0066010"</f>
        <v>0</v>
      </c>
      <c r="H358">
        <v>900.0</v>
      </c>
      <c r="I358">
        <v>105.0</v>
      </c>
      <c r="J358" t="s">
        <v>1480</v>
      </c>
      <c r="K358" t="s">
        <v>18</v>
      </c>
      <c r="L358" t="s">
        <v>19</v>
      </c>
    </row>
    <row r="359" spans="1:12">
      <c r="A359">
        <v>492</v>
      </c>
      <c r="B359" t="s">
        <v>1481</v>
      </c>
      <c r="C359" t="s">
        <v>1482</v>
      </c>
      <c r="D359" t="s">
        <v>45</v>
      </c>
      <c r="E359" t="s">
        <v>1483</v>
      </c>
      <c r="F359" t="s">
        <v>91</v>
      </c>
      <c r="G359" t="str">
        <f>"0101071"</f>
        <v>0</v>
      </c>
      <c r="H359">
        <v>900.0</v>
      </c>
      <c r="I359">
        <v>116.25</v>
      </c>
      <c r="J359" t="s">
        <v>1484</v>
      </c>
      <c r="K359" t="s">
        <v>18</v>
      </c>
      <c r="L359" t="s">
        <v>19</v>
      </c>
    </row>
    <row r="360" spans="1:12">
      <c r="A360">
        <v>494</v>
      </c>
      <c r="B360" t="s">
        <v>1485</v>
      </c>
      <c r="C360" t="s">
        <v>1486</v>
      </c>
      <c r="D360" t="s">
        <v>14</v>
      </c>
      <c r="E360" t="s">
        <v>1487</v>
      </c>
      <c r="F360" t="s">
        <v>1488</v>
      </c>
      <c r="G360" t="str">
        <f>"0093070"</f>
        <v>0</v>
      </c>
      <c r="H360">
        <v>950.0</v>
      </c>
      <c r="I360">
        <v>342.5</v>
      </c>
      <c r="J360" t="s">
        <v>1489</v>
      </c>
      <c r="K360" t="s">
        <v>18</v>
      </c>
      <c r="L360" t="s">
        <v>19</v>
      </c>
    </row>
    <row r="361" spans="1:12">
      <c r="A361">
        <v>495</v>
      </c>
      <c r="B361" t="s">
        <v>1490</v>
      </c>
      <c r="C361" t="s">
        <v>1491</v>
      </c>
      <c r="D361" t="s">
        <v>14</v>
      </c>
      <c r="E361" t="s">
        <v>1492</v>
      </c>
      <c r="F361" t="s">
        <v>47</v>
      </c>
      <c r="G361" t="str">
        <f>"8033011"</f>
        <v>0</v>
      </c>
      <c r="H361">
        <v>900.0</v>
      </c>
      <c r="I361">
        <v>135.0</v>
      </c>
      <c r="J361" t="s">
        <v>303</v>
      </c>
      <c r="K361" t="s">
        <v>18</v>
      </c>
      <c r="L361" t="s">
        <v>19</v>
      </c>
    </row>
    <row r="362" spans="1:12">
      <c r="A362">
        <v>496</v>
      </c>
      <c r="B362" t="s">
        <v>1493</v>
      </c>
      <c r="C362" t="s">
        <v>1494</v>
      </c>
      <c r="D362" t="s">
        <v>14</v>
      </c>
      <c r="E362" t="s">
        <v>1495</v>
      </c>
      <c r="F362" t="s">
        <v>1235</v>
      </c>
      <c r="G362" t="str">
        <f>"0071090"</f>
        <v>0</v>
      </c>
      <c r="H362">
        <v>927.0</v>
      </c>
      <c r="I362">
        <v>139.05</v>
      </c>
      <c r="J362" t="s">
        <v>1496</v>
      </c>
      <c r="K362" t="s">
        <v>18</v>
      </c>
      <c r="L362" t="s">
        <v>19</v>
      </c>
    </row>
    <row r="363" spans="1:12">
      <c r="A363">
        <v>497</v>
      </c>
      <c r="B363" t="s">
        <v>1497</v>
      </c>
      <c r="C363" t="s">
        <v>1498</v>
      </c>
      <c r="D363" t="s">
        <v>45</v>
      </c>
      <c r="E363" t="s">
        <v>1499</v>
      </c>
      <c r="F363" t="s">
        <v>322</v>
      </c>
      <c r="G363" t="str">
        <f>"0091011"</f>
        <v>0</v>
      </c>
      <c r="H363">
        <v>900.0</v>
      </c>
      <c r="I363">
        <v>125.25</v>
      </c>
      <c r="J363" t="s">
        <v>1500</v>
      </c>
      <c r="K363" t="s">
        <v>18</v>
      </c>
      <c r="L363" t="s">
        <v>19</v>
      </c>
    </row>
    <row r="364" spans="1:12">
      <c r="A364">
        <v>498</v>
      </c>
      <c r="B364" t="s">
        <v>1501</v>
      </c>
      <c r="C364" t="s">
        <v>1502</v>
      </c>
      <c r="D364" t="s">
        <v>45</v>
      </c>
      <c r="E364" t="s">
        <v>1503</v>
      </c>
      <c r="F364" t="s">
        <v>124</v>
      </c>
      <c r="G364" t="str">
        <f>"0071051"</f>
        <v>0</v>
      </c>
      <c r="H364">
        <v>900.0</v>
      </c>
      <c r="I364">
        <v>116.25</v>
      </c>
      <c r="J364" t="s">
        <v>1504</v>
      </c>
      <c r="K364" t="s">
        <v>18</v>
      </c>
      <c r="L364" t="s">
        <v>19</v>
      </c>
    </row>
    <row r="365" spans="1:12">
      <c r="A365">
        <v>499</v>
      </c>
      <c r="B365" t="s">
        <v>1505</v>
      </c>
      <c r="C365" t="s">
        <v>1506</v>
      </c>
      <c r="D365" t="s">
        <v>45</v>
      </c>
      <c r="E365" t="s">
        <v>1507</v>
      </c>
      <c r="F365" t="s">
        <v>177</v>
      </c>
      <c r="G365" t="str">
        <f>"0071052"</f>
        <v>0</v>
      </c>
      <c r="H365">
        <v>900.0</v>
      </c>
      <c r="I365">
        <v>132.75</v>
      </c>
      <c r="J365" t="s">
        <v>1508</v>
      </c>
      <c r="K365" t="s">
        <v>18</v>
      </c>
      <c r="L365" t="s">
        <v>19</v>
      </c>
    </row>
    <row r="366" spans="1:12">
      <c r="A366">
        <v>501</v>
      </c>
      <c r="B366" t="s">
        <v>1509</v>
      </c>
      <c r="C366" t="s">
        <v>1510</v>
      </c>
      <c r="D366" t="s">
        <v>45</v>
      </c>
      <c r="E366" t="s">
        <v>1511</v>
      </c>
      <c r="F366" t="s">
        <v>81</v>
      </c>
      <c r="G366" t="str">
        <f>"0093021"</f>
        <v>0</v>
      </c>
      <c r="H366">
        <v>900.0</v>
      </c>
      <c r="I366">
        <v>116.25</v>
      </c>
      <c r="J366" t="s">
        <v>1512</v>
      </c>
      <c r="K366" t="s">
        <v>18</v>
      </c>
      <c r="L366" t="s">
        <v>19</v>
      </c>
    </row>
    <row r="367" spans="1:12">
      <c r="A367">
        <v>503</v>
      </c>
      <c r="B367" t="s">
        <v>1513</v>
      </c>
      <c r="C367" t="s">
        <v>1514</v>
      </c>
      <c r="D367" t="s">
        <v>45</v>
      </c>
      <c r="E367" t="s">
        <v>1515</v>
      </c>
      <c r="F367" t="s">
        <v>106</v>
      </c>
      <c r="G367" t="str">
        <f>"0066010"</f>
        <v>0</v>
      </c>
      <c r="H367">
        <v>900.0</v>
      </c>
      <c r="I367">
        <v>123.75</v>
      </c>
      <c r="J367" t="s">
        <v>1516</v>
      </c>
      <c r="K367" t="s">
        <v>18</v>
      </c>
      <c r="L367" t="s">
        <v>19</v>
      </c>
    </row>
    <row r="368" spans="1:12">
      <c r="A368">
        <v>505</v>
      </c>
      <c r="B368" t="s">
        <v>1517</v>
      </c>
      <c r="C368" t="s">
        <v>1518</v>
      </c>
      <c r="D368" t="s">
        <v>45</v>
      </c>
      <c r="E368" t="s">
        <v>1519</v>
      </c>
      <c r="F368" t="s">
        <v>1520</v>
      </c>
      <c r="G368" t="str">
        <f>"8034410"</f>
        <v>0</v>
      </c>
      <c r="H368">
        <v>900.0</v>
      </c>
      <c r="I368">
        <v>120.0</v>
      </c>
      <c r="J368" t="s">
        <v>1521</v>
      </c>
      <c r="K368" t="s">
        <v>18</v>
      </c>
      <c r="L368" t="s">
        <v>19</v>
      </c>
    </row>
    <row r="369" spans="1:12">
      <c r="A369">
        <v>506</v>
      </c>
      <c r="B369" t="s">
        <v>1522</v>
      </c>
      <c r="C369" t="s">
        <v>1523</v>
      </c>
      <c r="D369" t="s">
        <v>45</v>
      </c>
      <c r="E369" t="s">
        <v>1524</v>
      </c>
      <c r="F369" t="s">
        <v>86</v>
      </c>
      <c r="G369" t="str">
        <f>"0093030"</f>
        <v>0</v>
      </c>
      <c r="H369">
        <v>950.0</v>
      </c>
      <c r="I369">
        <v>142.5</v>
      </c>
      <c r="J369" t="s">
        <v>1525</v>
      </c>
      <c r="K369" t="s">
        <v>18</v>
      </c>
      <c r="L369" t="s">
        <v>19</v>
      </c>
    </row>
    <row r="370" spans="1:12">
      <c r="A370">
        <v>508</v>
      </c>
      <c r="B370" t="s">
        <v>962</v>
      </c>
      <c r="C370" t="s">
        <v>1526</v>
      </c>
      <c r="D370" t="s">
        <v>45</v>
      </c>
      <c r="E370" t="s">
        <v>1527</v>
      </c>
      <c r="F370" t="s">
        <v>124</v>
      </c>
      <c r="G370" t="str">
        <f>"0071051"</f>
        <v>0</v>
      </c>
      <c r="H370">
        <v>900.0</v>
      </c>
      <c r="I370">
        <v>131.25</v>
      </c>
      <c r="J370" t="s">
        <v>1528</v>
      </c>
      <c r="K370" t="s">
        <v>18</v>
      </c>
      <c r="L370" t="s">
        <v>19</v>
      </c>
    </row>
    <row r="371" spans="1:12">
      <c r="A371">
        <v>509</v>
      </c>
      <c r="B371" t="s">
        <v>1529</v>
      </c>
      <c r="C371" t="s">
        <v>1530</v>
      </c>
      <c r="D371" t="s">
        <v>45</v>
      </c>
      <c r="E371" t="s">
        <v>1531</v>
      </c>
      <c r="F371" t="s">
        <v>81</v>
      </c>
      <c r="G371" t="str">
        <f>"0093021"</f>
        <v>0</v>
      </c>
      <c r="H371">
        <v>900.0</v>
      </c>
      <c r="I371">
        <v>131.25</v>
      </c>
      <c r="J371" t="s">
        <v>1532</v>
      </c>
      <c r="K371" t="s">
        <v>18</v>
      </c>
      <c r="L371" t="s">
        <v>19</v>
      </c>
    </row>
    <row r="372" spans="1:12">
      <c r="A372">
        <v>510</v>
      </c>
      <c r="B372" t="s">
        <v>1533</v>
      </c>
      <c r="C372" t="s">
        <v>1534</v>
      </c>
      <c r="D372" t="s">
        <v>45</v>
      </c>
      <c r="E372" t="s">
        <v>1535</v>
      </c>
      <c r="F372" t="s">
        <v>81</v>
      </c>
      <c r="G372" t="str">
        <f>"0093021"</f>
        <v>0</v>
      </c>
      <c r="H372">
        <v>900.0</v>
      </c>
      <c r="I372">
        <v>112.5</v>
      </c>
      <c r="J372" t="s">
        <v>53</v>
      </c>
      <c r="K372" t="s">
        <v>18</v>
      </c>
      <c r="L372" t="s">
        <v>19</v>
      </c>
    </row>
    <row r="373" spans="1:12">
      <c r="A373">
        <v>511</v>
      </c>
      <c r="B373" t="s">
        <v>1536</v>
      </c>
      <c r="C373" t="s">
        <v>1537</v>
      </c>
      <c r="D373" t="s">
        <v>45</v>
      </c>
      <c r="E373" t="s">
        <v>1538</v>
      </c>
      <c r="F373" t="s">
        <v>124</v>
      </c>
      <c r="G373" t="str">
        <f>"0071051"</f>
        <v>0</v>
      </c>
      <c r="H373">
        <v>900.0</v>
      </c>
      <c r="I373">
        <v>126.0</v>
      </c>
      <c r="J373" t="s">
        <v>1539</v>
      </c>
      <c r="K373" t="s">
        <v>18</v>
      </c>
      <c r="L373" t="s">
        <v>19</v>
      </c>
    </row>
    <row r="374" spans="1:12">
      <c r="A374">
        <v>512</v>
      </c>
      <c r="B374" t="s">
        <v>1540</v>
      </c>
      <c r="C374" t="s">
        <v>1541</v>
      </c>
      <c r="D374" t="s">
        <v>45</v>
      </c>
      <c r="E374" t="s">
        <v>1542</v>
      </c>
      <c r="F374" t="s">
        <v>460</v>
      </c>
      <c r="G374" t="str">
        <f>"8033041"</f>
        <v>0</v>
      </c>
      <c r="H374">
        <v>900.0</v>
      </c>
      <c r="I374">
        <v>126.0</v>
      </c>
      <c r="J374" t="s">
        <v>1543</v>
      </c>
      <c r="K374" t="s">
        <v>18</v>
      </c>
      <c r="L374" t="s">
        <v>19</v>
      </c>
    </row>
    <row r="375" spans="1:12">
      <c r="A375">
        <v>513</v>
      </c>
      <c r="B375" t="s">
        <v>1544</v>
      </c>
      <c r="C375" t="s">
        <v>1545</v>
      </c>
      <c r="D375" t="s">
        <v>45</v>
      </c>
      <c r="E375" t="s">
        <v>1546</v>
      </c>
      <c r="F375" t="s">
        <v>1547</v>
      </c>
      <c r="G375" t="str">
        <f>"0058010"</f>
        <v>0</v>
      </c>
      <c r="H375">
        <v>4750.0</v>
      </c>
      <c r="I375">
        <v>1100.0</v>
      </c>
      <c r="J375" t="s">
        <v>1548</v>
      </c>
      <c r="K375" t="s">
        <v>18</v>
      </c>
      <c r="L375" t="s">
        <v>19</v>
      </c>
    </row>
    <row r="376" spans="1:12">
      <c r="A376">
        <v>515</v>
      </c>
      <c r="B376" t="s">
        <v>1549</v>
      </c>
      <c r="C376" t="s">
        <v>1550</v>
      </c>
      <c r="D376" t="s">
        <v>14</v>
      </c>
      <c r="E376" t="s">
        <v>1551</v>
      </c>
      <c r="F376" t="s">
        <v>36</v>
      </c>
      <c r="G376" t="str">
        <f>"6034011"</f>
        <v>0</v>
      </c>
      <c r="H376">
        <v>900.0</v>
      </c>
      <c r="I376">
        <v>135.0</v>
      </c>
      <c r="J376" t="s">
        <v>1552</v>
      </c>
      <c r="K376" t="s">
        <v>18</v>
      </c>
      <c r="L376" t="s">
        <v>19</v>
      </c>
    </row>
    <row r="377" spans="1:12">
      <c r="A377">
        <v>516</v>
      </c>
      <c r="B377" t="s">
        <v>1553</v>
      </c>
      <c r="C377" t="s">
        <v>1554</v>
      </c>
      <c r="D377" t="s">
        <v>45</v>
      </c>
      <c r="E377" t="s">
        <v>1555</v>
      </c>
      <c r="F377" t="s">
        <v>168</v>
      </c>
      <c r="G377" t="str">
        <f>"8035010"</f>
        <v>0</v>
      </c>
      <c r="H377">
        <v>900.0</v>
      </c>
      <c r="I377">
        <v>116.25</v>
      </c>
      <c r="J377" t="s">
        <v>1556</v>
      </c>
      <c r="K377" t="s">
        <v>18</v>
      </c>
      <c r="L377" t="s">
        <v>19</v>
      </c>
    </row>
    <row r="378" spans="1:12">
      <c r="A378">
        <v>517</v>
      </c>
      <c r="B378" t="s">
        <v>1557</v>
      </c>
      <c r="C378" t="s">
        <v>1558</v>
      </c>
      <c r="D378" t="s">
        <v>14</v>
      </c>
      <c r="E378" t="s">
        <v>1559</v>
      </c>
      <c r="F378" t="s">
        <v>81</v>
      </c>
      <c r="G378" t="str">
        <f>"0093021"</f>
        <v>0</v>
      </c>
      <c r="H378">
        <v>900.0</v>
      </c>
      <c r="I378">
        <v>116.25</v>
      </c>
      <c r="J378" t="s">
        <v>1560</v>
      </c>
      <c r="K378" t="s">
        <v>18</v>
      </c>
      <c r="L378" t="s">
        <v>19</v>
      </c>
    </row>
    <row r="379" spans="1:12">
      <c r="A379">
        <v>519</v>
      </c>
      <c r="B379" t="s">
        <v>1561</v>
      </c>
      <c r="C379" t="s">
        <v>1562</v>
      </c>
      <c r="D379" t="s">
        <v>45</v>
      </c>
      <c r="E379" t="s">
        <v>1563</v>
      </c>
      <c r="F379" t="s">
        <v>195</v>
      </c>
      <c r="G379" t="str">
        <f>"0017051"</f>
        <v>0</v>
      </c>
      <c r="H379">
        <v>1100.0</v>
      </c>
      <c r="I379">
        <v>1796.25</v>
      </c>
      <c r="J379" t="s">
        <v>552</v>
      </c>
      <c r="K379" t="s">
        <v>18</v>
      </c>
      <c r="L379" t="s">
        <v>19</v>
      </c>
    </row>
    <row r="380" spans="1:12">
      <c r="A380">
        <v>521</v>
      </c>
      <c r="B380" t="s">
        <v>1564</v>
      </c>
      <c r="C380" t="s">
        <v>1565</v>
      </c>
      <c r="D380" t="s">
        <v>14</v>
      </c>
      <c r="E380" t="s">
        <v>1566</v>
      </c>
      <c r="F380" t="s">
        <v>546</v>
      </c>
      <c r="G380" t="str">
        <f>"0103022"</f>
        <v>0</v>
      </c>
      <c r="H380">
        <v>1760.0</v>
      </c>
      <c r="I380">
        <v>264.0</v>
      </c>
      <c r="J380" t="s">
        <v>152</v>
      </c>
      <c r="K380" t="s">
        <v>18</v>
      </c>
      <c r="L380" t="s">
        <v>19</v>
      </c>
    </row>
    <row r="381" spans="1:12">
      <c r="A381">
        <v>528</v>
      </c>
      <c r="B381" t="s">
        <v>1567</v>
      </c>
      <c r="C381" t="s">
        <v>1568</v>
      </c>
      <c r="D381" t="s">
        <v>14</v>
      </c>
      <c r="E381" t="s">
        <v>1569</v>
      </c>
      <c r="F381" t="s">
        <v>371</v>
      </c>
      <c r="G381" t="str">
        <f>"0093022"</f>
        <v>0</v>
      </c>
      <c r="H381">
        <v>900.0</v>
      </c>
      <c r="I381">
        <v>135.0</v>
      </c>
      <c r="J381" t="s">
        <v>1570</v>
      </c>
      <c r="K381" t="s">
        <v>18</v>
      </c>
      <c r="L381" t="s">
        <v>19</v>
      </c>
    </row>
    <row r="382" spans="1:12">
      <c r="A382">
        <v>529</v>
      </c>
      <c r="B382" t="s">
        <v>1571</v>
      </c>
      <c r="C382" t="s">
        <v>1572</v>
      </c>
      <c r="D382" t="s">
        <v>14</v>
      </c>
      <c r="E382" t="s">
        <v>1573</v>
      </c>
      <c r="F382" t="s">
        <v>81</v>
      </c>
      <c r="G382" t="str">
        <f>"0093021"</f>
        <v>0</v>
      </c>
      <c r="H382">
        <v>1000.0</v>
      </c>
      <c r="I382">
        <v>150.0</v>
      </c>
      <c r="J382" t="s">
        <v>1574</v>
      </c>
      <c r="K382" t="s">
        <v>18</v>
      </c>
      <c r="L382" t="s">
        <v>19</v>
      </c>
    </row>
    <row r="383" spans="1:12">
      <c r="A383">
        <v>530</v>
      </c>
      <c r="B383" t="s">
        <v>1575</v>
      </c>
      <c r="C383" t="s">
        <v>1576</v>
      </c>
      <c r="D383" t="s">
        <v>45</v>
      </c>
      <c r="E383" t="s">
        <v>1577</v>
      </c>
      <c r="F383" t="s">
        <v>331</v>
      </c>
      <c r="G383" t="str">
        <f>"0101300"</f>
        <v>0</v>
      </c>
      <c r="H383">
        <v>900.0</v>
      </c>
      <c r="I383">
        <v>135.0</v>
      </c>
      <c r="J383" t="s">
        <v>1578</v>
      </c>
      <c r="K383" t="s">
        <v>18</v>
      </c>
      <c r="L383" t="s">
        <v>19</v>
      </c>
    </row>
    <row r="384" spans="1:12">
      <c r="A384">
        <v>533</v>
      </c>
      <c r="B384" t="s">
        <v>1579</v>
      </c>
      <c r="C384" t="s">
        <v>1580</v>
      </c>
      <c r="D384" t="s">
        <v>45</v>
      </c>
      <c r="E384" t="s">
        <v>1581</v>
      </c>
      <c r="F384" t="s">
        <v>455</v>
      </c>
      <c r="G384" t="str">
        <f>"1021030"</f>
        <v>0</v>
      </c>
      <c r="H384">
        <v>1100.0</v>
      </c>
      <c r="I384">
        <v>165.0</v>
      </c>
      <c r="J384" t="s">
        <v>1582</v>
      </c>
      <c r="K384" t="s">
        <v>18</v>
      </c>
      <c r="L384" t="s">
        <v>19</v>
      </c>
    </row>
    <row r="385" spans="1:12">
      <c r="A385">
        <v>534</v>
      </c>
      <c r="B385" t="s">
        <v>1583</v>
      </c>
      <c r="C385" t="s">
        <v>1584</v>
      </c>
      <c r="D385" t="s">
        <v>14</v>
      </c>
      <c r="E385" t="s">
        <v>1585</v>
      </c>
      <c r="F385" t="s">
        <v>36</v>
      </c>
      <c r="G385" t="str">
        <f>"6034011"</f>
        <v>0</v>
      </c>
      <c r="H385">
        <v>920.0</v>
      </c>
      <c r="I385">
        <v>138.0</v>
      </c>
      <c r="J385" t="s">
        <v>1586</v>
      </c>
      <c r="K385" t="s">
        <v>18</v>
      </c>
      <c r="L385" t="s">
        <v>19</v>
      </c>
    </row>
    <row r="386" spans="1:12">
      <c r="A386">
        <v>535</v>
      </c>
      <c r="B386" t="s">
        <v>1587</v>
      </c>
      <c r="C386" t="s">
        <v>1588</v>
      </c>
      <c r="D386" t="s">
        <v>45</v>
      </c>
      <c r="E386" t="s">
        <v>1589</v>
      </c>
      <c r="F386" t="s">
        <v>96</v>
      </c>
      <c r="G386" t="str">
        <f>"0091013"</f>
        <v>0</v>
      </c>
      <c r="H386">
        <v>900.0</v>
      </c>
      <c r="I386">
        <v>121.5</v>
      </c>
      <c r="J386" t="s">
        <v>1590</v>
      </c>
      <c r="K386" t="s">
        <v>18</v>
      </c>
      <c r="L386" t="s">
        <v>19</v>
      </c>
    </row>
    <row r="387" spans="1:12">
      <c r="A387">
        <v>537</v>
      </c>
      <c r="B387" t="s">
        <v>1591</v>
      </c>
      <c r="C387" t="s">
        <v>1592</v>
      </c>
      <c r="D387" t="s">
        <v>45</v>
      </c>
      <c r="E387" t="s">
        <v>1593</v>
      </c>
      <c r="F387" t="s">
        <v>91</v>
      </c>
      <c r="G387" t="str">
        <f>"0101071"</f>
        <v>0</v>
      </c>
      <c r="H387">
        <v>900.0</v>
      </c>
      <c r="I387">
        <v>111.75</v>
      </c>
      <c r="J387" t="s">
        <v>1594</v>
      </c>
      <c r="K387" t="s">
        <v>18</v>
      </c>
      <c r="L387" t="s">
        <v>19</v>
      </c>
    </row>
    <row r="388" spans="1:12">
      <c r="A388">
        <v>538</v>
      </c>
      <c r="B388" t="s">
        <v>394</v>
      </c>
      <c r="C388" t="s">
        <v>1595</v>
      </c>
      <c r="D388" t="s">
        <v>45</v>
      </c>
      <c r="E388" t="s">
        <v>1596</v>
      </c>
      <c r="F388" t="s">
        <v>81</v>
      </c>
      <c r="G388" t="str">
        <f>"0093021"</f>
        <v>0</v>
      </c>
      <c r="H388">
        <v>900.0</v>
      </c>
      <c r="I388">
        <v>120.0</v>
      </c>
      <c r="J388" t="s">
        <v>650</v>
      </c>
      <c r="K388" t="s">
        <v>18</v>
      </c>
      <c r="L388" t="s">
        <v>19</v>
      </c>
    </row>
    <row r="389" spans="1:12">
      <c r="A389">
        <v>539</v>
      </c>
      <c r="B389" t="s">
        <v>1597</v>
      </c>
      <c r="C389" t="s">
        <v>1598</v>
      </c>
      <c r="D389" t="s">
        <v>14</v>
      </c>
      <c r="E389" t="s">
        <v>1599</v>
      </c>
      <c r="F389" t="s">
        <v>47</v>
      </c>
      <c r="G389" t="str">
        <f>"8033011"</f>
        <v>0</v>
      </c>
      <c r="H389">
        <v>900.0</v>
      </c>
      <c r="I389">
        <v>120.0</v>
      </c>
      <c r="J389" t="s">
        <v>1600</v>
      </c>
      <c r="K389" t="s">
        <v>18</v>
      </c>
      <c r="L389" t="s">
        <v>19</v>
      </c>
    </row>
    <row r="390" spans="1:12">
      <c r="A390">
        <v>540</v>
      </c>
      <c r="B390" t="s">
        <v>1601</v>
      </c>
      <c r="C390" t="s">
        <v>1602</v>
      </c>
      <c r="D390" t="s">
        <v>45</v>
      </c>
      <c r="E390" t="s">
        <v>1603</v>
      </c>
      <c r="F390" t="s">
        <v>380</v>
      </c>
      <c r="G390" t="str">
        <f>"0071053"</f>
        <v>0</v>
      </c>
      <c r="H390">
        <v>900.0</v>
      </c>
      <c r="I390">
        <v>123.75</v>
      </c>
      <c r="J390" t="s">
        <v>560</v>
      </c>
      <c r="K390" t="s">
        <v>18</v>
      </c>
      <c r="L390" t="s">
        <v>19</v>
      </c>
    </row>
    <row r="391" spans="1:12">
      <c r="A391">
        <v>541</v>
      </c>
      <c r="B391" t="s">
        <v>1604</v>
      </c>
      <c r="C391" t="s">
        <v>1605</v>
      </c>
      <c r="D391" t="s">
        <v>45</v>
      </c>
      <c r="E391" t="s">
        <v>1606</v>
      </c>
      <c r="F391" t="s">
        <v>47</v>
      </c>
      <c r="G391" t="str">
        <f>"8033011"</f>
        <v>0</v>
      </c>
      <c r="H391">
        <v>900.0</v>
      </c>
      <c r="I391">
        <v>120.0</v>
      </c>
      <c r="J391" t="s">
        <v>1607</v>
      </c>
      <c r="K391" t="s">
        <v>18</v>
      </c>
      <c r="L391" t="s">
        <v>19</v>
      </c>
    </row>
    <row r="392" spans="1:12">
      <c r="A392">
        <v>542</v>
      </c>
      <c r="B392" t="s">
        <v>1608</v>
      </c>
      <c r="C392" t="s">
        <v>1609</v>
      </c>
      <c r="D392" t="s">
        <v>45</v>
      </c>
      <c r="E392" t="s">
        <v>1610</v>
      </c>
      <c r="F392" t="s">
        <v>47</v>
      </c>
      <c r="G392" t="str">
        <f>"8033011"</f>
        <v>0</v>
      </c>
      <c r="H392">
        <v>900.0</v>
      </c>
      <c r="I392">
        <v>123.75</v>
      </c>
      <c r="J392" t="s">
        <v>178</v>
      </c>
      <c r="K392" t="s">
        <v>18</v>
      </c>
      <c r="L392" t="s">
        <v>19</v>
      </c>
    </row>
    <row r="393" spans="1:12">
      <c r="A393">
        <v>544</v>
      </c>
      <c r="B393" t="s">
        <v>1611</v>
      </c>
      <c r="C393" t="s">
        <v>1612</v>
      </c>
      <c r="D393" t="s">
        <v>45</v>
      </c>
      <c r="E393" t="s">
        <v>1613</v>
      </c>
      <c r="F393" t="s">
        <v>119</v>
      </c>
      <c r="G393" t="str">
        <f>"0091012"</f>
        <v>0</v>
      </c>
      <c r="H393">
        <v>900.0</v>
      </c>
      <c r="I393">
        <v>120.0</v>
      </c>
      <c r="J393" t="s">
        <v>1262</v>
      </c>
      <c r="K393" t="s">
        <v>18</v>
      </c>
      <c r="L393" t="s">
        <v>19</v>
      </c>
    </row>
    <row r="394" spans="1:12">
      <c r="A394">
        <v>548</v>
      </c>
      <c r="B394" t="s">
        <v>1614</v>
      </c>
      <c r="C394" t="s">
        <v>1615</v>
      </c>
      <c r="D394" t="s">
        <v>45</v>
      </c>
      <c r="E394" t="s">
        <v>1616</v>
      </c>
      <c r="F394" t="s">
        <v>1617</v>
      </c>
      <c r="G394" t="str">
        <f>"0036051"</f>
        <v>0</v>
      </c>
      <c r="H394">
        <v>1075.0</v>
      </c>
      <c r="I394">
        <v>161.25</v>
      </c>
      <c r="J394" t="s">
        <v>1324</v>
      </c>
      <c r="K394" t="s">
        <v>18</v>
      </c>
      <c r="L394" t="s">
        <v>19</v>
      </c>
    </row>
    <row r="395" spans="1:12">
      <c r="A395">
        <v>549</v>
      </c>
      <c r="B395" t="s">
        <v>869</v>
      </c>
      <c r="C395" t="s">
        <v>1618</v>
      </c>
      <c r="D395" t="s">
        <v>14</v>
      </c>
      <c r="E395" t="s">
        <v>1619</v>
      </c>
      <c r="F395" t="s">
        <v>31</v>
      </c>
      <c r="G395" t="str">
        <f>"0103050"</f>
        <v>0</v>
      </c>
      <c r="H395">
        <v>1100.0</v>
      </c>
      <c r="I395">
        <v>165.0</v>
      </c>
      <c r="J395" t="s">
        <v>1620</v>
      </c>
      <c r="K395" t="s">
        <v>18</v>
      </c>
      <c r="L395" t="s">
        <v>19</v>
      </c>
    </row>
    <row r="396" spans="1:12">
      <c r="A396">
        <v>553</v>
      </c>
      <c r="B396" t="s">
        <v>1621</v>
      </c>
      <c r="C396" t="s">
        <v>1622</v>
      </c>
      <c r="D396" t="s">
        <v>45</v>
      </c>
      <c r="E396" t="s">
        <v>1623</v>
      </c>
      <c r="F396" t="s">
        <v>1624</v>
      </c>
      <c r="G396" t="str">
        <f>"8011060"</f>
        <v>0</v>
      </c>
      <c r="H396">
        <v>3300.0</v>
      </c>
      <c r="I396">
        <v>495.0</v>
      </c>
      <c r="J396" t="s">
        <v>1625</v>
      </c>
      <c r="K396" t="s">
        <v>18</v>
      </c>
      <c r="L396" t="s">
        <v>19</v>
      </c>
    </row>
    <row r="397" spans="1:12">
      <c r="A397">
        <v>560</v>
      </c>
      <c r="B397" t="s">
        <v>747</v>
      </c>
      <c r="C397" t="s">
        <v>1626</v>
      </c>
      <c r="D397" t="s">
        <v>45</v>
      </c>
      <c r="E397" t="s">
        <v>1627</v>
      </c>
      <c r="F397" t="s">
        <v>81</v>
      </c>
      <c r="G397" t="str">
        <f>"0093021"</f>
        <v>0</v>
      </c>
      <c r="H397">
        <v>900.0</v>
      </c>
      <c r="I397">
        <v>123.75</v>
      </c>
      <c r="J397" t="s">
        <v>1628</v>
      </c>
      <c r="K397" t="s">
        <v>18</v>
      </c>
      <c r="L397" t="s">
        <v>19</v>
      </c>
    </row>
    <row r="398" spans="1:12">
      <c r="A398">
        <v>561</v>
      </c>
      <c r="B398" t="s">
        <v>1629</v>
      </c>
      <c r="C398" t="s">
        <v>1630</v>
      </c>
      <c r="D398" t="s">
        <v>45</v>
      </c>
      <c r="E398" t="s">
        <v>1631</v>
      </c>
      <c r="F398" t="s">
        <v>67</v>
      </c>
      <c r="G398" t="str">
        <f>"8011031"</f>
        <v>0</v>
      </c>
      <c r="H398">
        <v>1500.0</v>
      </c>
      <c r="I398">
        <v>225.0</v>
      </c>
      <c r="J398" t="s">
        <v>1632</v>
      </c>
      <c r="K398" t="s">
        <v>18</v>
      </c>
      <c r="L398" t="s">
        <v>19</v>
      </c>
    </row>
    <row r="399" spans="1:12">
      <c r="A399">
        <v>563</v>
      </c>
      <c r="B399" t="s">
        <v>1633</v>
      </c>
      <c r="C399" t="s">
        <v>1634</v>
      </c>
      <c r="D399" t="s">
        <v>45</v>
      </c>
      <c r="E399" t="s">
        <v>1635</v>
      </c>
      <c r="F399" t="s">
        <v>177</v>
      </c>
      <c r="G399" t="str">
        <f>"0071052"</f>
        <v>0</v>
      </c>
      <c r="H399">
        <v>900.0</v>
      </c>
      <c r="I399">
        <v>116.25</v>
      </c>
      <c r="J399" t="s">
        <v>1636</v>
      </c>
      <c r="K399" t="s">
        <v>18</v>
      </c>
      <c r="L399" t="s">
        <v>19</v>
      </c>
    </row>
    <row r="400" spans="1:12">
      <c r="A400">
        <v>564</v>
      </c>
      <c r="B400" t="s">
        <v>1637</v>
      </c>
      <c r="C400" t="s">
        <v>1638</v>
      </c>
      <c r="D400" t="s">
        <v>45</v>
      </c>
      <c r="E400" t="s">
        <v>1639</v>
      </c>
      <c r="F400" t="s">
        <v>119</v>
      </c>
      <c r="G400" t="str">
        <f>"0091012"</f>
        <v>0</v>
      </c>
      <c r="H400">
        <v>900.0</v>
      </c>
      <c r="I400">
        <v>135.0</v>
      </c>
      <c r="J400" t="s">
        <v>1640</v>
      </c>
      <c r="K400" t="s">
        <v>18</v>
      </c>
      <c r="L400" t="s">
        <v>19</v>
      </c>
    </row>
    <row r="401" spans="1:12">
      <c r="A401">
        <v>567</v>
      </c>
      <c r="B401" t="s">
        <v>1641</v>
      </c>
      <c r="C401" t="s">
        <v>1642</v>
      </c>
      <c r="D401" t="s">
        <v>14</v>
      </c>
      <c r="E401" t="s">
        <v>1643</v>
      </c>
      <c r="F401" t="s">
        <v>605</v>
      </c>
      <c r="G401" t="str">
        <f>"9052041"</f>
        <v>0</v>
      </c>
      <c r="H401">
        <v>1600.0</v>
      </c>
      <c r="I401">
        <v>240.0</v>
      </c>
      <c r="J401" t="s">
        <v>1644</v>
      </c>
      <c r="K401" t="s">
        <v>18</v>
      </c>
      <c r="L401" t="s">
        <v>19</v>
      </c>
    </row>
    <row r="402" spans="1:12">
      <c r="A402">
        <v>568</v>
      </c>
      <c r="B402" t="s">
        <v>1645</v>
      </c>
      <c r="C402" t="s">
        <v>1646</v>
      </c>
      <c r="D402" t="s">
        <v>45</v>
      </c>
      <c r="E402" t="s">
        <v>1647</v>
      </c>
      <c r="F402" t="s">
        <v>119</v>
      </c>
      <c r="G402" t="str">
        <f>"0091012"</f>
        <v>0</v>
      </c>
      <c r="H402">
        <v>1025.0</v>
      </c>
      <c r="I402">
        <v>205.0</v>
      </c>
      <c r="J402" t="s">
        <v>1648</v>
      </c>
      <c r="K402" t="s">
        <v>18</v>
      </c>
      <c r="L402" t="s">
        <v>19</v>
      </c>
    </row>
    <row r="403" spans="1:12">
      <c r="A403">
        <v>571</v>
      </c>
      <c r="B403" t="s">
        <v>1649</v>
      </c>
      <c r="C403" t="s">
        <v>1650</v>
      </c>
      <c r="D403" t="s">
        <v>14</v>
      </c>
      <c r="E403" t="s">
        <v>1651</v>
      </c>
      <c r="F403" t="s">
        <v>1652</v>
      </c>
      <c r="G403" t="str">
        <f>"8026041"</f>
        <v>0</v>
      </c>
      <c r="H403">
        <v>900.0</v>
      </c>
      <c r="I403">
        <v>120.0</v>
      </c>
      <c r="J403" t="s">
        <v>1653</v>
      </c>
      <c r="K403" t="s">
        <v>18</v>
      </c>
      <c r="L403" t="s">
        <v>19</v>
      </c>
    </row>
    <row r="404" spans="1:12">
      <c r="A404">
        <v>572</v>
      </c>
      <c r="B404" t="s">
        <v>1654</v>
      </c>
      <c r="C404" t="s">
        <v>1655</v>
      </c>
      <c r="D404" t="s">
        <v>45</v>
      </c>
      <c r="E404" t="s">
        <v>1656</v>
      </c>
      <c r="F404" t="s">
        <v>101</v>
      </c>
      <c r="G404" t="str">
        <f>"0014020"</f>
        <v>0</v>
      </c>
      <c r="H404">
        <v>2585.0</v>
      </c>
      <c r="I404">
        <v>517.0</v>
      </c>
      <c r="J404" t="s">
        <v>925</v>
      </c>
      <c r="K404" t="s">
        <v>18</v>
      </c>
      <c r="L404" t="s">
        <v>19</v>
      </c>
    </row>
    <row r="405" spans="1:12">
      <c r="A405">
        <v>574</v>
      </c>
      <c r="B405" t="s">
        <v>1657</v>
      </c>
      <c r="C405" t="s">
        <v>1658</v>
      </c>
      <c r="D405" t="s">
        <v>14</v>
      </c>
      <c r="E405" t="s">
        <v>1659</v>
      </c>
      <c r="F405" t="s">
        <v>67</v>
      </c>
      <c r="G405" t="str">
        <f>"8011031"</f>
        <v>0</v>
      </c>
      <c r="H405">
        <v>3000.0</v>
      </c>
      <c r="I405">
        <v>450.0</v>
      </c>
      <c r="J405" t="s">
        <v>1660</v>
      </c>
      <c r="K405" t="s">
        <v>18</v>
      </c>
      <c r="L405" t="s">
        <v>19</v>
      </c>
    </row>
    <row r="406" spans="1:12">
      <c r="A406">
        <v>575</v>
      </c>
      <c r="B406" t="s">
        <v>1661</v>
      </c>
      <c r="C406" t="s">
        <v>1662</v>
      </c>
      <c r="D406" t="s">
        <v>45</v>
      </c>
      <c r="E406" t="s">
        <v>1663</v>
      </c>
      <c r="F406" t="s">
        <v>81</v>
      </c>
      <c r="G406" t="str">
        <f>"0093021"</f>
        <v>0</v>
      </c>
      <c r="H406">
        <v>900.0</v>
      </c>
      <c r="I406">
        <v>120.0</v>
      </c>
      <c r="J406" t="s">
        <v>1664</v>
      </c>
      <c r="K406" t="s">
        <v>18</v>
      </c>
      <c r="L406" t="s">
        <v>19</v>
      </c>
    </row>
    <row r="407" spans="1:12">
      <c r="A407">
        <v>578</v>
      </c>
      <c r="B407" t="s">
        <v>1665</v>
      </c>
      <c r="C407" t="s">
        <v>1666</v>
      </c>
      <c r="D407" t="s">
        <v>45</v>
      </c>
      <c r="E407" t="s">
        <v>1667</v>
      </c>
      <c r="F407" t="s">
        <v>340</v>
      </c>
      <c r="G407" t="str">
        <f>"0036082"</f>
        <v>0</v>
      </c>
      <c r="H407">
        <v>1000.0</v>
      </c>
      <c r="I407">
        <v>150.0</v>
      </c>
      <c r="J407" t="s">
        <v>1668</v>
      </c>
      <c r="K407" t="s">
        <v>18</v>
      </c>
      <c r="L407" t="s">
        <v>19</v>
      </c>
    </row>
    <row r="408" spans="1:12">
      <c r="A408">
        <v>581</v>
      </c>
      <c r="B408" t="s">
        <v>1669</v>
      </c>
      <c r="C408" t="s">
        <v>1670</v>
      </c>
      <c r="D408" t="s">
        <v>14</v>
      </c>
      <c r="E408" t="s">
        <v>1671</v>
      </c>
      <c r="F408" t="s">
        <v>101</v>
      </c>
      <c r="G408" t="str">
        <f>"0014020"</f>
        <v>0</v>
      </c>
      <c r="H408">
        <v>2420.0</v>
      </c>
      <c r="I408">
        <v>605.0</v>
      </c>
      <c r="J408" t="s">
        <v>134</v>
      </c>
      <c r="K408" t="s">
        <v>18</v>
      </c>
      <c r="L408" t="s">
        <v>19</v>
      </c>
    </row>
    <row r="409" spans="1:12">
      <c r="A409">
        <v>582</v>
      </c>
      <c r="B409" t="s">
        <v>1672</v>
      </c>
      <c r="C409" t="s">
        <v>1673</v>
      </c>
      <c r="D409" t="s">
        <v>14</v>
      </c>
      <c r="E409" t="s">
        <v>1674</v>
      </c>
      <c r="F409" t="s">
        <v>101</v>
      </c>
      <c r="G409" t="str">
        <f>"0014020"</f>
        <v>0</v>
      </c>
      <c r="H409">
        <v>2420.0</v>
      </c>
      <c r="I409">
        <v>605.0</v>
      </c>
      <c r="J409" t="s">
        <v>1675</v>
      </c>
      <c r="K409" t="s">
        <v>18</v>
      </c>
      <c r="L409" t="s">
        <v>19</v>
      </c>
    </row>
    <row r="410" spans="1:12">
      <c r="A410">
        <v>583</v>
      </c>
      <c r="B410" t="s">
        <v>1676</v>
      </c>
      <c r="C410" t="s">
        <v>1677</v>
      </c>
      <c r="D410" t="s">
        <v>14</v>
      </c>
      <c r="E410" t="s">
        <v>1678</v>
      </c>
      <c r="F410" t="s">
        <v>101</v>
      </c>
      <c r="G410" t="str">
        <f>"0014020"</f>
        <v>0</v>
      </c>
      <c r="H410">
        <v>2420.0</v>
      </c>
      <c r="I410">
        <v>605.0</v>
      </c>
      <c r="J410" t="s">
        <v>1679</v>
      </c>
      <c r="K410" t="s">
        <v>18</v>
      </c>
      <c r="L410" t="s">
        <v>19</v>
      </c>
    </row>
    <row r="411" spans="1:12">
      <c r="A411">
        <v>584</v>
      </c>
      <c r="B411" t="s">
        <v>1680</v>
      </c>
      <c r="C411" t="s">
        <v>1681</v>
      </c>
      <c r="D411" t="s">
        <v>45</v>
      </c>
      <c r="E411" t="s">
        <v>1682</v>
      </c>
      <c r="F411" t="s">
        <v>380</v>
      </c>
      <c r="G411" t="str">
        <f>"0071053"</f>
        <v>0</v>
      </c>
      <c r="H411">
        <v>1100.0</v>
      </c>
      <c r="I411">
        <v>0.0</v>
      </c>
      <c r="J411" t="s">
        <v>1683</v>
      </c>
      <c r="K411" t="s">
        <v>18</v>
      </c>
      <c r="L411" t="s">
        <v>19</v>
      </c>
    </row>
    <row r="412" spans="1:12">
      <c r="A412">
        <v>585</v>
      </c>
      <c r="B412" t="s">
        <v>1684</v>
      </c>
      <c r="C412" t="s">
        <v>1685</v>
      </c>
      <c r="D412" t="s">
        <v>14</v>
      </c>
      <c r="E412" t="s">
        <v>1686</v>
      </c>
      <c r="F412" t="s">
        <v>101</v>
      </c>
      <c r="G412" t="str">
        <f>"0014020"</f>
        <v>0</v>
      </c>
      <c r="H412">
        <v>2585.0</v>
      </c>
      <c r="I412">
        <v>517.0</v>
      </c>
      <c r="J412" t="s">
        <v>1687</v>
      </c>
      <c r="K412" t="s">
        <v>18</v>
      </c>
      <c r="L412" t="s">
        <v>19</v>
      </c>
    </row>
    <row r="413" spans="1:12">
      <c r="A413">
        <v>586</v>
      </c>
      <c r="B413" t="s">
        <v>1688</v>
      </c>
      <c r="C413" t="s">
        <v>1689</v>
      </c>
      <c r="D413" t="s">
        <v>45</v>
      </c>
      <c r="E413" t="s">
        <v>1690</v>
      </c>
      <c r="F413" t="s">
        <v>81</v>
      </c>
      <c r="G413" t="str">
        <f>"0093021"</f>
        <v>0</v>
      </c>
      <c r="H413">
        <v>900.0</v>
      </c>
      <c r="I413">
        <v>120.0</v>
      </c>
      <c r="J413" t="s">
        <v>1691</v>
      </c>
      <c r="K413" t="s">
        <v>18</v>
      </c>
      <c r="L413" t="s">
        <v>19</v>
      </c>
    </row>
    <row r="414" spans="1:12">
      <c r="A414">
        <v>587</v>
      </c>
      <c r="B414" t="s">
        <v>1692</v>
      </c>
      <c r="C414" t="s">
        <v>1693</v>
      </c>
      <c r="D414" t="s">
        <v>14</v>
      </c>
      <c r="E414" t="s">
        <v>1694</v>
      </c>
      <c r="F414" t="s">
        <v>91</v>
      </c>
      <c r="G414" t="str">
        <f>"0101071"</f>
        <v>0</v>
      </c>
      <c r="H414">
        <v>900.0</v>
      </c>
      <c r="I414">
        <v>135.0</v>
      </c>
      <c r="J414" t="s">
        <v>1695</v>
      </c>
      <c r="K414" t="s">
        <v>18</v>
      </c>
      <c r="L414" t="s">
        <v>19</v>
      </c>
    </row>
    <row r="415" spans="1:12">
      <c r="A415">
        <v>588</v>
      </c>
      <c r="B415" t="s">
        <v>1696</v>
      </c>
      <c r="C415" t="s">
        <v>1697</v>
      </c>
      <c r="D415" t="s">
        <v>45</v>
      </c>
      <c r="E415" t="s">
        <v>1698</v>
      </c>
      <c r="F415" t="s">
        <v>1699</v>
      </c>
      <c r="G415" t="str">
        <f>"9011031"</f>
        <v>0</v>
      </c>
      <c r="H415">
        <v>1000.0</v>
      </c>
      <c r="I415">
        <v>150.0</v>
      </c>
      <c r="J415" t="s">
        <v>1700</v>
      </c>
      <c r="K415" t="s">
        <v>18</v>
      </c>
      <c r="L415" t="s">
        <v>19</v>
      </c>
    </row>
    <row r="416" spans="1:12">
      <c r="A416">
        <v>589</v>
      </c>
      <c r="B416" t="s">
        <v>1701</v>
      </c>
      <c r="C416" t="s">
        <v>1702</v>
      </c>
      <c r="D416" t="s">
        <v>45</v>
      </c>
      <c r="E416" t="s">
        <v>1703</v>
      </c>
      <c r="F416" t="s">
        <v>195</v>
      </c>
      <c r="G416" t="str">
        <f>"0017051"</f>
        <v>0</v>
      </c>
      <c r="H416">
        <v>900.0</v>
      </c>
      <c r="I416">
        <v>180.0</v>
      </c>
      <c r="J416" t="s">
        <v>1704</v>
      </c>
      <c r="K416" t="s">
        <v>18</v>
      </c>
      <c r="L416" t="s">
        <v>19</v>
      </c>
    </row>
    <row r="417" spans="1:12">
      <c r="A417">
        <v>592</v>
      </c>
      <c r="B417" t="s">
        <v>1705</v>
      </c>
      <c r="C417" t="s">
        <v>1384</v>
      </c>
      <c r="D417" t="s">
        <v>45</v>
      </c>
      <c r="E417" t="s">
        <v>1706</v>
      </c>
      <c r="F417" t="s">
        <v>124</v>
      </c>
      <c r="G417" t="str">
        <f>"0071051"</f>
        <v>0</v>
      </c>
      <c r="H417">
        <v>900.0</v>
      </c>
      <c r="I417">
        <v>120.0</v>
      </c>
      <c r="J417" t="s">
        <v>1707</v>
      </c>
      <c r="K417" t="s">
        <v>18</v>
      </c>
      <c r="L417" t="s">
        <v>19</v>
      </c>
    </row>
    <row r="418" spans="1:12">
      <c r="A418">
        <v>593</v>
      </c>
      <c r="B418" t="s">
        <v>1708</v>
      </c>
      <c r="C418" t="s">
        <v>1709</v>
      </c>
      <c r="D418" t="s">
        <v>45</v>
      </c>
      <c r="E418" t="s">
        <v>1710</v>
      </c>
      <c r="F418" t="s">
        <v>124</v>
      </c>
      <c r="G418" t="str">
        <f>"0071051"</f>
        <v>0</v>
      </c>
      <c r="H418">
        <v>900.0</v>
      </c>
      <c r="I418">
        <v>125.25</v>
      </c>
      <c r="J418" t="s">
        <v>1711</v>
      </c>
      <c r="K418" t="s">
        <v>18</v>
      </c>
      <c r="L418" t="s">
        <v>19</v>
      </c>
    </row>
    <row r="419" spans="1:12">
      <c r="A419">
        <v>594</v>
      </c>
      <c r="B419" t="s">
        <v>1712</v>
      </c>
      <c r="C419" t="s">
        <v>1713</v>
      </c>
      <c r="D419" t="s">
        <v>14</v>
      </c>
      <c r="E419" t="s">
        <v>1714</v>
      </c>
      <c r="F419" t="s">
        <v>168</v>
      </c>
      <c r="G419" t="str">
        <f>"8035010"</f>
        <v>0</v>
      </c>
      <c r="H419">
        <v>900.0</v>
      </c>
      <c r="I419">
        <v>135.0</v>
      </c>
      <c r="J419" t="s">
        <v>1715</v>
      </c>
      <c r="K419" t="s">
        <v>18</v>
      </c>
      <c r="L419" t="s">
        <v>19</v>
      </c>
    </row>
    <row r="420" spans="1:12">
      <c r="A420">
        <v>595</v>
      </c>
      <c r="B420" t="s">
        <v>1716</v>
      </c>
      <c r="C420" t="s">
        <v>1717</v>
      </c>
      <c r="D420" t="s">
        <v>45</v>
      </c>
      <c r="E420" t="s">
        <v>1718</v>
      </c>
      <c r="F420" t="s">
        <v>124</v>
      </c>
      <c r="G420" t="str">
        <f>"0071051"</f>
        <v>0</v>
      </c>
      <c r="H420">
        <v>900.0</v>
      </c>
      <c r="I420">
        <v>123.75</v>
      </c>
      <c r="J420" t="s">
        <v>1719</v>
      </c>
      <c r="K420" t="s">
        <v>18</v>
      </c>
      <c r="L420" t="s">
        <v>19</v>
      </c>
    </row>
    <row r="421" spans="1:12">
      <c r="A421">
        <v>596</v>
      </c>
      <c r="B421" t="s">
        <v>1720</v>
      </c>
      <c r="C421" t="s">
        <v>1721</v>
      </c>
      <c r="D421" t="s">
        <v>14</v>
      </c>
      <c r="E421" t="s">
        <v>1722</v>
      </c>
      <c r="F421" t="s">
        <v>124</v>
      </c>
      <c r="G421" t="str">
        <f>"0071051"</f>
        <v>0</v>
      </c>
      <c r="H421">
        <v>900.0</v>
      </c>
      <c r="I421">
        <v>127.5</v>
      </c>
      <c r="J421" t="s">
        <v>1723</v>
      </c>
      <c r="K421" t="s">
        <v>18</v>
      </c>
      <c r="L421" t="s">
        <v>19</v>
      </c>
    </row>
    <row r="422" spans="1:12">
      <c r="A422">
        <v>597</v>
      </c>
      <c r="B422" t="s">
        <v>1724</v>
      </c>
      <c r="C422" t="s">
        <v>1725</v>
      </c>
      <c r="D422" t="s">
        <v>14</v>
      </c>
      <c r="E422" t="s">
        <v>1726</v>
      </c>
      <c r="F422" t="s">
        <v>168</v>
      </c>
      <c r="G422" t="str">
        <f>"8035010"</f>
        <v>0</v>
      </c>
      <c r="H422">
        <v>900.0</v>
      </c>
      <c r="I422">
        <v>250.0</v>
      </c>
      <c r="J422" t="s">
        <v>1727</v>
      </c>
      <c r="K422" t="s">
        <v>18</v>
      </c>
      <c r="L422" t="s">
        <v>19</v>
      </c>
    </row>
    <row r="423" spans="1:12">
      <c r="A423">
        <v>600</v>
      </c>
      <c r="B423" t="s">
        <v>1728</v>
      </c>
      <c r="C423" t="s">
        <v>1729</v>
      </c>
      <c r="D423" t="s">
        <v>45</v>
      </c>
      <c r="E423" t="s">
        <v>1730</v>
      </c>
      <c r="F423" t="s">
        <v>124</v>
      </c>
      <c r="G423" t="str">
        <f>"0071051"</f>
        <v>0</v>
      </c>
      <c r="H423">
        <v>900.0</v>
      </c>
      <c r="I423">
        <v>127.5</v>
      </c>
      <c r="J423" t="s">
        <v>1731</v>
      </c>
      <c r="K423" t="s">
        <v>18</v>
      </c>
      <c r="L423" t="s">
        <v>19</v>
      </c>
    </row>
    <row r="424" spans="1:12">
      <c r="A424">
        <v>601</v>
      </c>
      <c r="B424" t="s">
        <v>1732</v>
      </c>
      <c r="C424" t="s">
        <v>1733</v>
      </c>
      <c r="D424" t="s">
        <v>14</v>
      </c>
      <c r="E424" t="s">
        <v>1734</v>
      </c>
      <c r="F424" t="s">
        <v>81</v>
      </c>
      <c r="G424" t="str">
        <f>"0093021"</f>
        <v>0</v>
      </c>
      <c r="H424">
        <v>900.0</v>
      </c>
      <c r="I424">
        <v>116.25</v>
      </c>
      <c r="J424" t="s">
        <v>1735</v>
      </c>
      <c r="K424" t="s">
        <v>18</v>
      </c>
      <c r="L424" t="s">
        <v>19</v>
      </c>
    </row>
    <row r="425" spans="1:12">
      <c r="A425">
        <v>602</v>
      </c>
      <c r="B425" t="s">
        <v>1736</v>
      </c>
      <c r="C425" t="s">
        <v>1737</v>
      </c>
      <c r="D425" t="s">
        <v>45</v>
      </c>
      <c r="E425" t="s">
        <v>1738</v>
      </c>
      <c r="F425" t="s">
        <v>124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603</v>
      </c>
      <c r="B426" t="s">
        <v>1740</v>
      </c>
      <c r="C426" t="s">
        <v>1741</v>
      </c>
      <c r="D426" t="s">
        <v>45</v>
      </c>
      <c r="E426" t="s">
        <v>1742</v>
      </c>
      <c r="F426" t="s">
        <v>124</v>
      </c>
      <c r="G426" t="str">
        <f>"0071051"</f>
        <v>0</v>
      </c>
      <c r="H426">
        <v>900.0</v>
      </c>
      <c r="I426">
        <v>123.75</v>
      </c>
      <c r="J426" t="s">
        <v>1743</v>
      </c>
      <c r="K426" t="s">
        <v>18</v>
      </c>
      <c r="L426" t="s">
        <v>19</v>
      </c>
    </row>
    <row r="427" spans="1:12">
      <c r="A427">
        <v>604</v>
      </c>
      <c r="B427" t="s">
        <v>1744</v>
      </c>
      <c r="C427" t="s">
        <v>1745</v>
      </c>
      <c r="D427" t="s">
        <v>45</v>
      </c>
      <c r="E427" t="s">
        <v>1746</v>
      </c>
      <c r="F427" t="s">
        <v>81</v>
      </c>
      <c r="G427" t="str">
        <f>"0093021"</f>
        <v>0</v>
      </c>
      <c r="H427">
        <v>1000.0</v>
      </c>
      <c r="I427">
        <v>150.0</v>
      </c>
      <c r="J427" t="s">
        <v>1246</v>
      </c>
      <c r="K427" t="s">
        <v>18</v>
      </c>
      <c r="L427" t="s">
        <v>19</v>
      </c>
    </row>
    <row r="428" spans="1:12">
      <c r="A428">
        <v>605</v>
      </c>
      <c r="B428" t="s">
        <v>1747</v>
      </c>
      <c r="C428" t="s">
        <v>1748</v>
      </c>
      <c r="D428" t="s">
        <v>45</v>
      </c>
      <c r="E428" t="s">
        <v>1749</v>
      </c>
      <c r="F428" t="s">
        <v>124</v>
      </c>
      <c r="G428" t="str">
        <f>"0071051"</f>
        <v>0</v>
      </c>
      <c r="H428">
        <v>900.0</v>
      </c>
      <c r="I428">
        <v>123.75</v>
      </c>
      <c r="J428" t="s">
        <v>1750</v>
      </c>
      <c r="K428" t="s">
        <v>18</v>
      </c>
      <c r="L428" t="s">
        <v>19</v>
      </c>
    </row>
    <row r="429" spans="1:12">
      <c r="A429">
        <v>606</v>
      </c>
      <c r="B429" t="s">
        <v>1751</v>
      </c>
      <c r="C429" t="s">
        <v>1752</v>
      </c>
      <c r="D429" t="s">
        <v>45</v>
      </c>
      <c r="E429" t="s">
        <v>1753</v>
      </c>
      <c r="F429" t="s">
        <v>124</v>
      </c>
      <c r="G429" t="str">
        <f>"0071051"</f>
        <v>0</v>
      </c>
      <c r="H429">
        <v>900.0</v>
      </c>
      <c r="I429">
        <v>123.75</v>
      </c>
      <c r="J429" t="s">
        <v>1754</v>
      </c>
      <c r="K429" t="s">
        <v>18</v>
      </c>
      <c r="L429" t="s">
        <v>19</v>
      </c>
    </row>
    <row r="430" spans="1:12">
      <c r="A430">
        <v>607</v>
      </c>
      <c r="B430" t="s">
        <v>1755</v>
      </c>
      <c r="C430" t="s">
        <v>1756</v>
      </c>
      <c r="D430" t="s">
        <v>45</v>
      </c>
      <c r="E430" t="s">
        <v>1757</v>
      </c>
      <c r="F430" t="s">
        <v>380</v>
      </c>
      <c r="G430" t="str">
        <f>"0071053"</f>
        <v>0</v>
      </c>
      <c r="H430">
        <v>900.0</v>
      </c>
      <c r="I430">
        <v>250.0</v>
      </c>
      <c r="J430" t="s">
        <v>1758</v>
      </c>
      <c r="K430" t="s">
        <v>18</v>
      </c>
      <c r="L430" t="s">
        <v>19</v>
      </c>
    </row>
    <row r="431" spans="1:12">
      <c r="A431">
        <v>608</v>
      </c>
      <c r="B431" t="s">
        <v>1759</v>
      </c>
      <c r="C431" t="s">
        <v>1760</v>
      </c>
      <c r="D431" t="s">
        <v>45</v>
      </c>
      <c r="E431" t="s">
        <v>1761</v>
      </c>
      <c r="F431" t="s">
        <v>124</v>
      </c>
      <c r="G431" t="str">
        <f>"0071051"</f>
        <v>0</v>
      </c>
      <c r="H431">
        <v>900.0</v>
      </c>
      <c r="I431">
        <v>120.0</v>
      </c>
      <c r="J431" t="s">
        <v>1762</v>
      </c>
      <c r="K431" t="s">
        <v>18</v>
      </c>
      <c r="L431" t="s">
        <v>19</v>
      </c>
    </row>
    <row r="432" spans="1:12">
      <c r="A432">
        <v>609</v>
      </c>
      <c r="B432" t="s">
        <v>1763</v>
      </c>
      <c r="C432" t="s">
        <v>1764</v>
      </c>
      <c r="D432" t="s">
        <v>45</v>
      </c>
      <c r="E432" t="s">
        <v>1765</v>
      </c>
      <c r="F432" t="s">
        <v>81</v>
      </c>
      <c r="G432" t="str">
        <f>"0093021"</f>
        <v>0</v>
      </c>
      <c r="H432">
        <v>900.0</v>
      </c>
      <c r="I432">
        <v>112.5</v>
      </c>
      <c r="J432" t="s">
        <v>1766</v>
      </c>
      <c r="K432" t="s">
        <v>18</v>
      </c>
      <c r="L432" t="s">
        <v>19</v>
      </c>
    </row>
    <row r="433" spans="1:12">
      <c r="A433">
        <v>610</v>
      </c>
      <c r="B433" t="s">
        <v>1767</v>
      </c>
      <c r="C433" t="s">
        <v>1768</v>
      </c>
      <c r="D433" t="s">
        <v>45</v>
      </c>
      <c r="E433" t="s">
        <v>1769</v>
      </c>
      <c r="F433" t="s">
        <v>124</v>
      </c>
      <c r="G433" t="str">
        <f>"0071051"</f>
        <v>0</v>
      </c>
      <c r="H433">
        <v>945.0</v>
      </c>
      <c r="I433">
        <v>141.75</v>
      </c>
      <c r="J433" t="s">
        <v>977</v>
      </c>
      <c r="K433" t="s">
        <v>18</v>
      </c>
      <c r="L433" t="s">
        <v>19</v>
      </c>
    </row>
    <row r="434" spans="1:12">
      <c r="A434">
        <v>611</v>
      </c>
      <c r="B434" t="s">
        <v>1770</v>
      </c>
      <c r="C434" t="s">
        <v>1771</v>
      </c>
      <c r="D434" t="s">
        <v>14</v>
      </c>
      <c r="E434" t="s">
        <v>1772</v>
      </c>
      <c r="F434" t="s">
        <v>81</v>
      </c>
      <c r="G434" t="str">
        <f>"0093021"</f>
        <v>0</v>
      </c>
      <c r="H434">
        <v>900.0</v>
      </c>
      <c r="I434">
        <v>116.25</v>
      </c>
      <c r="J434" t="s">
        <v>606</v>
      </c>
      <c r="K434" t="s">
        <v>18</v>
      </c>
      <c r="L434" t="s">
        <v>19</v>
      </c>
    </row>
    <row r="435" spans="1:12">
      <c r="A435">
        <v>612</v>
      </c>
      <c r="B435" t="s">
        <v>1773</v>
      </c>
      <c r="C435" t="s">
        <v>1774</v>
      </c>
      <c r="D435" t="s">
        <v>45</v>
      </c>
      <c r="E435" t="s">
        <v>1775</v>
      </c>
      <c r="F435" t="s">
        <v>81</v>
      </c>
      <c r="G435" t="str">
        <f>"0093021"</f>
        <v>0</v>
      </c>
      <c r="H435">
        <v>900.0</v>
      </c>
      <c r="I435">
        <v>123.75</v>
      </c>
      <c r="J435" t="s">
        <v>1776</v>
      </c>
      <c r="K435" t="s">
        <v>18</v>
      </c>
      <c r="L435" t="s">
        <v>19</v>
      </c>
    </row>
    <row r="436" spans="1:12">
      <c r="A436">
        <v>613</v>
      </c>
      <c r="B436" t="s">
        <v>1777</v>
      </c>
      <c r="C436" t="s">
        <v>1778</v>
      </c>
      <c r="D436" t="s">
        <v>45</v>
      </c>
      <c r="E436" t="s">
        <v>1779</v>
      </c>
      <c r="F436" t="s">
        <v>124</v>
      </c>
      <c r="G436" t="str">
        <f>"0071051"</f>
        <v>0</v>
      </c>
      <c r="H436">
        <v>900.0</v>
      </c>
      <c r="I436">
        <v>105.0</v>
      </c>
      <c r="J436" t="s">
        <v>1780</v>
      </c>
      <c r="K436" t="s">
        <v>18</v>
      </c>
      <c r="L436" t="s">
        <v>19</v>
      </c>
    </row>
    <row r="437" spans="1:12">
      <c r="A437">
        <v>614</v>
      </c>
      <c r="B437" t="s">
        <v>1781</v>
      </c>
      <c r="C437" t="s">
        <v>1782</v>
      </c>
      <c r="D437" t="s">
        <v>45</v>
      </c>
      <c r="E437" t="s">
        <v>1783</v>
      </c>
      <c r="F437" t="s">
        <v>124</v>
      </c>
      <c r="G437" t="str">
        <f>"0071051"</f>
        <v>0</v>
      </c>
      <c r="H437">
        <v>920.0</v>
      </c>
      <c r="I437">
        <v>138.0</v>
      </c>
      <c r="J437" t="s">
        <v>1784</v>
      </c>
      <c r="K437" t="s">
        <v>18</v>
      </c>
      <c r="L437" t="s">
        <v>19</v>
      </c>
    </row>
    <row r="438" spans="1:12">
      <c r="A438">
        <v>615</v>
      </c>
      <c r="B438" t="s">
        <v>1785</v>
      </c>
      <c r="C438" t="s">
        <v>1786</v>
      </c>
      <c r="D438" t="s">
        <v>45</v>
      </c>
      <c r="E438" t="s">
        <v>1787</v>
      </c>
      <c r="F438" t="s">
        <v>168</v>
      </c>
      <c r="G438" t="str">
        <f>"8035010"</f>
        <v>0</v>
      </c>
      <c r="H438">
        <v>900.0</v>
      </c>
      <c r="I438">
        <v>127.5</v>
      </c>
      <c r="J438" t="s">
        <v>1788</v>
      </c>
      <c r="K438" t="s">
        <v>18</v>
      </c>
      <c r="L438" t="s">
        <v>19</v>
      </c>
    </row>
    <row r="439" spans="1:12">
      <c r="A439">
        <v>617</v>
      </c>
      <c r="B439" t="s">
        <v>1789</v>
      </c>
      <c r="C439" t="s">
        <v>1790</v>
      </c>
      <c r="D439" t="s">
        <v>14</v>
      </c>
      <c r="E439" t="s">
        <v>1791</v>
      </c>
      <c r="F439" t="s">
        <v>124</v>
      </c>
      <c r="G439" t="str">
        <f>"0071051"</f>
        <v>0</v>
      </c>
      <c r="H439">
        <v>900.0</v>
      </c>
      <c r="I439">
        <v>116.25</v>
      </c>
      <c r="J439" t="s">
        <v>1792</v>
      </c>
      <c r="K439" t="s">
        <v>18</v>
      </c>
      <c r="L439" t="s">
        <v>19</v>
      </c>
    </row>
    <row r="440" spans="1:12">
      <c r="A440">
        <v>618</v>
      </c>
      <c r="B440" t="s">
        <v>435</v>
      </c>
      <c r="C440" t="s">
        <v>1793</v>
      </c>
      <c r="D440" t="s">
        <v>45</v>
      </c>
      <c r="E440" t="s">
        <v>1794</v>
      </c>
      <c r="F440" t="s">
        <v>124</v>
      </c>
      <c r="G440" t="str">
        <f>"0071051"</f>
        <v>0</v>
      </c>
      <c r="H440">
        <v>900.0</v>
      </c>
      <c r="I440">
        <v>123.75</v>
      </c>
      <c r="J440" t="s">
        <v>1795</v>
      </c>
      <c r="K440" t="s">
        <v>18</v>
      </c>
      <c r="L440" t="s">
        <v>19</v>
      </c>
    </row>
    <row r="441" spans="1:12">
      <c r="A441">
        <v>620</v>
      </c>
      <c r="B441" t="s">
        <v>1796</v>
      </c>
      <c r="C441" t="s">
        <v>1797</v>
      </c>
      <c r="D441" t="s">
        <v>45</v>
      </c>
      <c r="E441" t="s">
        <v>1798</v>
      </c>
      <c r="F441" t="s">
        <v>177</v>
      </c>
      <c r="G441" t="str">
        <f>"0071052"</f>
        <v>0</v>
      </c>
      <c r="H441">
        <v>900.0</v>
      </c>
      <c r="I441">
        <v>122.25</v>
      </c>
      <c r="J441" t="s">
        <v>977</v>
      </c>
      <c r="K441" t="s">
        <v>18</v>
      </c>
      <c r="L441" t="s">
        <v>19</v>
      </c>
    </row>
    <row r="442" spans="1:12">
      <c r="A442">
        <v>621</v>
      </c>
      <c r="B442" t="s">
        <v>1799</v>
      </c>
      <c r="C442" t="s">
        <v>1800</v>
      </c>
      <c r="D442" t="s">
        <v>14</v>
      </c>
      <c r="E442" t="s">
        <v>1801</v>
      </c>
      <c r="F442" t="s">
        <v>81</v>
      </c>
      <c r="G442" t="str">
        <f>"0093021"</f>
        <v>0</v>
      </c>
      <c r="H442">
        <v>900.0</v>
      </c>
      <c r="I442">
        <v>0.0</v>
      </c>
      <c r="J442" t="s">
        <v>1802</v>
      </c>
      <c r="K442" t="s">
        <v>18</v>
      </c>
      <c r="L442" t="s">
        <v>19</v>
      </c>
    </row>
    <row r="443" spans="1:12">
      <c r="A443">
        <v>622</v>
      </c>
      <c r="B443" t="s">
        <v>1803</v>
      </c>
      <c r="C443" t="s">
        <v>1804</v>
      </c>
      <c r="D443" t="s">
        <v>14</v>
      </c>
      <c r="E443" t="s">
        <v>1805</v>
      </c>
      <c r="F443" t="s">
        <v>1806</v>
      </c>
      <c r="G443" t="str">
        <f>"9014011"</f>
        <v>0</v>
      </c>
      <c r="H443">
        <v>975.0</v>
      </c>
      <c r="I443">
        <v>146.25</v>
      </c>
      <c r="J443" t="s">
        <v>1807</v>
      </c>
      <c r="K443" t="s">
        <v>18</v>
      </c>
      <c r="L443" t="s">
        <v>19</v>
      </c>
    </row>
    <row r="444" spans="1:12">
      <c r="A444">
        <v>623</v>
      </c>
      <c r="B444" t="s">
        <v>1808</v>
      </c>
      <c r="C444" t="s">
        <v>1809</v>
      </c>
      <c r="D444" t="s">
        <v>45</v>
      </c>
      <c r="E444" t="s">
        <v>1810</v>
      </c>
      <c r="F444" t="s">
        <v>243</v>
      </c>
      <c r="G444" t="str">
        <f>"0095050"</f>
        <v>0</v>
      </c>
      <c r="H444">
        <v>900.0</v>
      </c>
      <c r="I444">
        <v>123.75</v>
      </c>
      <c r="J444" t="s">
        <v>1811</v>
      </c>
      <c r="K444" t="s">
        <v>18</v>
      </c>
      <c r="L444" t="s">
        <v>19</v>
      </c>
    </row>
    <row r="445" spans="1:12">
      <c r="A445">
        <v>624</v>
      </c>
      <c r="B445" t="s">
        <v>1812</v>
      </c>
      <c r="C445" t="s">
        <v>1813</v>
      </c>
      <c r="D445" t="s">
        <v>45</v>
      </c>
      <c r="E445" t="s">
        <v>1814</v>
      </c>
      <c r="F445" t="s">
        <v>460</v>
      </c>
      <c r="G445" t="str">
        <f>"8033041"</f>
        <v>0</v>
      </c>
      <c r="H445">
        <v>1050.0</v>
      </c>
      <c r="I445">
        <v>157.5</v>
      </c>
      <c r="J445" t="s">
        <v>1815</v>
      </c>
      <c r="K445" t="s">
        <v>18</v>
      </c>
      <c r="L445" t="s">
        <v>19</v>
      </c>
    </row>
    <row r="446" spans="1:12">
      <c r="A446">
        <v>625</v>
      </c>
      <c r="B446" t="s">
        <v>1816</v>
      </c>
      <c r="C446" t="s">
        <v>1817</v>
      </c>
      <c r="D446" t="s">
        <v>45</v>
      </c>
      <c r="E446" t="s">
        <v>1818</v>
      </c>
      <c r="F446" t="s">
        <v>168</v>
      </c>
      <c r="G446" t="str">
        <f>"8035010"</f>
        <v>0</v>
      </c>
      <c r="H446">
        <v>960.0</v>
      </c>
      <c r="I446">
        <v>144.0</v>
      </c>
      <c r="J446" t="s">
        <v>1819</v>
      </c>
      <c r="K446" t="s">
        <v>18</v>
      </c>
      <c r="L446" t="s">
        <v>19</v>
      </c>
    </row>
    <row r="447" spans="1:12">
      <c r="A447">
        <v>626</v>
      </c>
      <c r="B447" t="s">
        <v>1820</v>
      </c>
      <c r="C447" t="s">
        <v>1821</v>
      </c>
      <c r="D447" t="s">
        <v>45</v>
      </c>
      <c r="E447" t="s">
        <v>1822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1823</v>
      </c>
      <c r="K447" t="s">
        <v>18</v>
      </c>
      <c r="L447" t="s">
        <v>19</v>
      </c>
    </row>
    <row r="448" spans="1:12">
      <c r="A448">
        <v>627</v>
      </c>
      <c r="B448" t="s">
        <v>1824</v>
      </c>
      <c r="C448" t="s">
        <v>1825</v>
      </c>
      <c r="D448" t="s">
        <v>45</v>
      </c>
      <c r="E448" t="s">
        <v>1826</v>
      </c>
      <c r="F448" t="s">
        <v>331</v>
      </c>
      <c r="G448" t="str">
        <f>"0101300"</f>
        <v>0</v>
      </c>
      <c r="H448">
        <v>900.0</v>
      </c>
      <c r="I448">
        <v>120.0</v>
      </c>
      <c r="J448" t="s">
        <v>1827</v>
      </c>
      <c r="K448" t="s">
        <v>18</v>
      </c>
      <c r="L448" t="s">
        <v>19</v>
      </c>
    </row>
    <row r="449" spans="1:12">
      <c r="A449">
        <v>628</v>
      </c>
      <c r="B449" t="s">
        <v>1828</v>
      </c>
      <c r="C449" t="s">
        <v>1829</v>
      </c>
      <c r="D449" t="s">
        <v>14</v>
      </c>
      <c r="E449" t="s">
        <v>1830</v>
      </c>
      <c r="F449" t="s">
        <v>124</v>
      </c>
      <c r="G449" t="str">
        <f>"0071051"</f>
        <v>0</v>
      </c>
      <c r="H449">
        <v>900.0</v>
      </c>
      <c r="I449">
        <v>120.0</v>
      </c>
      <c r="J449" t="s">
        <v>977</v>
      </c>
      <c r="K449" t="s">
        <v>18</v>
      </c>
      <c r="L449" t="s">
        <v>19</v>
      </c>
    </row>
    <row r="450" spans="1:12">
      <c r="A450">
        <v>631</v>
      </c>
      <c r="B450" t="s">
        <v>1831</v>
      </c>
      <c r="C450" t="s">
        <v>1832</v>
      </c>
      <c r="D450" t="s">
        <v>45</v>
      </c>
      <c r="E450" t="s">
        <v>1833</v>
      </c>
      <c r="F450" t="s">
        <v>124</v>
      </c>
      <c r="G450" t="str">
        <f>"0071051"</f>
        <v>0</v>
      </c>
      <c r="H450">
        <v>900.0</v>
      </c>
      <c r="I450">
        <v>121.5</v>
      </c>
      <c r="J450" t="s">
        <v>1834</v>
      </c>
      <c r="K450" t="s">
        <v>18</v>
      </c>
      <c r="L450" t="s">
        <v>19</v>
      </c>
    </row>
    <row r="451" spans="1:12">
      <c r="A451">
        <v>632</v>
      </c>
      <c r="B451" t="s">
        <v>1835</v>
      </c>
      <c r="C451" t="s">
        <v>1836</v>
      </c>
      <c r="D451" t="s">
        <v>45</v>
      </c>
      <c r="E451" t="s">
        <v>1837</v>
      </c>
      <c r="F451" t="s">
        <v>124</v>
      </c>
      <c r="G451" t="str">
        <f>"0071051"</f>
        <v>0</v>
      </c>
      <c r="H451">
        <v>900.0</v>
      </c>
      <c r="I451">
        <v>120.0</v>
      </c>
      <c r="J451" t="s">
        <v>1838</v>
      </c>
      <c r="K451" t="s">
        <v>18</v>
      </c>
      <c r="L451" t="s">
        <v>19</v>
      </c>
    </row>
    <row r="452" spans="1:12">
      <c r="A452">
        <v>633</v>
      </c>
      <c r="B452" t="s">
        <v>1839</v>
      </c>
      <c r="C452" t="s">
        <v>1840</v>
      </c>
      <c r="D452" t="s">
        <v>45</v>
      </c>
      <c r="E452" t="s">
        <v>1841</v>
      </c>
      <c r="F452" t="s">
        <v>696</v>
      </c>
      <c r="G452" t="str">
        <f>"3027021"</f>
        <v>0</v>
      </c>
      <c r="H452">
        <v>900.0</v>
      </c>
      <c r="I452">
        <v>335.0</v>
      </c>
      <c r="J452" t="s">
        <v>1842</v>
      </c>
      <c r="K452" t="s">
        <v>18</v>
      </c>
      <c r="L452" t="s">
        <v>19</v>
      </c>
    </row>
    <row r="453" spans="1:12">
      <c r="A453">
        <v>635</v>
      </c>
      <c r="B453" t="s">
        <v>1843</v>
      </c>
      <c r="C453" t="s">
        <v>1844</v>
      </c>
      <c r="D453" t="s">
        <v>14</v>
      </c>
      <c r="E453" t="s">
        <v>1845</v>
      </c>
      <c r="F453" t="s">
        <v>57</v>
      </c>
      <c r="G453" t="str">
        <f>"6034012"</f>
        <v>0</v>
      </c>
      <c r="H453">
        <v>2000.0</v>
      </c>
      <c r="I453">
        <v>300.0</v>
      </c>
      <c r="J453" t="s">
        <v>1846</v>
      </c>
      <c r="K453" t="s">
        <v>18</v>
      </c>
      <c r="L453" t="s">
        <v>19</v>
      </c>
    </row>
    <row r="454" spans="1:12">
      <c r="A454">
        <v>636</v>
      </c>
      <c r="B454" t="s">
        <v>1847</v>
      </c>
      <c r="C454" t="s">
        <v>1848</v>
      </c>
      <c r="D454" t="s">
        <v>45</v>
      </c>
      <c r="E454" t="s">
        <v>1849</v>
      </c>
      <c r="F454" t="s">
        <v>460</v>
      </c>
      <c r="G454" t="str">
        <f>"8033041"</f>
        <v>0</v>
      </c>
      <c r="H454">
        <v>900.0</v>
      </c>
      <c r="I454">
        <v>131.25</v>
      </c>
      <c r="J454" t="s">
        <v>1850</v>
      </c>
      <c r="K454" t="s">
        <v>18</v>
      </c>
      <c r="L454" t="s">
        <v>19</v>
      </c>
    </row>
    <row r="455" spans="1:12">
      <c r="A455">
        <v>637</v>
      </c>
      <c r="B455" t="s">
        <v>1851</v>
      </c>
      <c r="C455" t="s">
        <v>1852</v>
      </c>
      <c r="D455" t="s">
        <v>45</v>
      </c>
      <c r="E455" t="s">
        <v>1853</v>
      </c>
      <c r="F455" t="s">
        <v>168</v>
      </c>
      <c r="G455" t="str">
        <f>"8035010"</f>
        <v>0</v>
      </c>
      <c r="H455">
        <v>900.0</v>
      </c>
      <c r="I455">
        <v>120.0</v>
      </c>
      <c r="J455" t="s">
        <v>1854</v>
      </c>
      <c r="K455" t="s">
        <v>18</v>
      </c>
      <c r="L455" t="s">
        <v>19</v>
      </c>
    </row>
    <row r="456" spans="1:12">
      <c r="A456">
        <v>639</v>
      </c>
      <c r="B456" t="s">
        <v>1855</v>
      </c>
      <c r="C456" t="s">
        <v>1856</v>
      </c>
      <c r="D456" t="s">
        <v>45</v>
      </c>
      <c r="E456" t="s">
        <v>1857</v>
      </c>
      <c r="F456" t="s">
        <v>81</v>
      </c>
      <c r="G456" t="str">
        <f>"0093021"</f>
        <v>0</v>
      </c>
      <c r="H456">
        <v>900.0</v>
      </c>
      <c r="I456">
        <v>122.25</v>
      </c>
      <c r="J456" t="s">
        <v>1858</v>
      </c>
      <c r="K456" t="s">
        <v>18</v>
      </c>
      <c r="L456" t="s">
        <v>19</v>
      </c>
    </row>
    <row r="457" spans="1:12">
      <c r="A457">
        <v>640</v>
      </c>
      <c r="B457" t="s">
        <v>1859</v>
      </c>
      <c r="C457" t="s">
        <v>1860</v>
      </c>
      <c r="D457" t="s">
        <v>14</v>
      </c>
      <c r="E457" t="s">
        <v>1861</v>
      </c>
      <c r="F457" t="s">
        <v>81</v>
      </c>
      <c r="G457" t="str">
        <f>"0093021"</f>
        <v>0</v>
      </c>
      <c r="H457">
        <v>900.0</v>
      </c>
      <c r="I457">
        <v>124.5</v>
      </c>
      <c r="J457" t="s">
        <v>1862</v>
      </c>
      <c r="K457" t="s">
        <v>18</v>
      </c>
      <c r="L457" t="s">
        <v>19</v>
      </c>
    </row>
    <row r="458" spans="1:12">
      <c r="A458">
        <v>641</v>
      </c>
      <c r="B458" t="s">
        <v>1863</v>
      </c>
      <c r="C458" t="s">
        <v>1864</v>
      </c>
      <c r="D458" t="s">
        <v>14</v>
      </c>
      <c r="E458" t="s">
        <v>1865</v>
      </c>
      <c r="F458" t="s">
        <v>177</v>
      </c>
      <c r="G458" t="str">
        <f>"0071052"</f>
        <v>0</v>
      </c>
      <c r="H458">
        <v>900.0</v>
      </c>
      <c r="I458">
        <v>123.75</v>
      </c>
      <c r="J458" t="s">
        <v>1866</v>
      </c>
      <c r="K458" t="s">
        <v>18</v>
      </c>
      <c r="L458" t="s">
        <v>19</v>
      </c>
    </row>
    <row r="459" spans="1:12">
      <c r="A459">
        <v>642</v>
      </c>
      <c r="B459" t="s">
        <v>1867</v>
      </c>
      <c r="C459" t="s">
        <v>1868</v>
      </c>
      <c r="D459" t="s">
        <v>45</v>
      </c>
      <c r="E459" t="s">
        <v>1869</v>
      </c>
      <c r="F459" t="s">
        <v>124</v>
      </c>
      <c r="G459" t="str">
        <f>"0071051"</f>
        <v>0</v>
      </c>
      <c r="H459">
        <v>900.0</v>
      </c>
      <c r="I459">
        <v>123.75</v>
      </c>
      <c r="J459" t="s">
        <v>1870</v>
      </c>
      <c r="K459" t="s">
        <v>18</v>
      </c>
      <c r="L459" t="s">
        <v>19</v>
      </c>
    </row>
    <row r="460" spans="1:12">
      <c r="A460">
        <v>643</v>
      </c>
      <c r="B460" t="s">
        <v>1871</v>
      </c>
      <c r="C460" t="s">
        <v>1872</v>
      </c>
      <c r="D460" t="s">
        <v>45</v>
      </c>
      <c r="E460" t="s">
        <v>1873</v>
      </c>
      <c r="F460" t="s">
        <v>81</v>
      </c>
      <c r="G460" t="str">
        <f>"0093021"</f>
        <v>0</v>
      </c>
      <c r="H460">
        <v>900.0</v>
      </c>
      <c r="I460">
        <v>120.0</v>
      </c>
      <c r="J460" t="s">
        <v>1874</v>
      </c>
      <c r="K460" t="s">
        <v>18</v>
      </c>
      <c r="L460" t="s">
        <v>19</v>
      </c>
    </row>
    <row r="461" spans="1:12">
      <c r="A461">
        <v>644</v>
      </c>
      <c r="B461" t="s">
        <v>1875</v>
      </c>
      <c r="C461" t="s">
        <v>1876</v>
      </c>
      <c r="D461" t="s">
        <v>45</v>
      </c>
      <c r="E461" t="s">
        <v>1877</v>
      </c>
      <c r="F461" t="s">
        <v>168</v>
      </c>
      <c r="G461" t="str">
        <f>"8035010"</f>
        <v>0</v>
      </c>
      <c r="H461">
        <v>900.0</v>
      </c>
      <c r="I461">
        <v>135.0</v>
      </c>
      <c r="J461" t="s">
        <v>1878</v>
      </c>
      <c r="K461" t="s">
        <v>18</v>
      </c>
      <c r="L461" t="s">
        <v>19</v>
      </c>
    </row>
    <row r="462" spans="1:12">
      <c r="A462">
        <v>645</v>
      </c>
      <c r="B462" t="s">
        <v>1879</v>
      </c>
      <c r="C462" t="s">
        <v>1880</v>
      </c>
      <c r="D462" t="s">
        <v>45</v>
      </c>
      <c r="E462" t="s">
        <v>1881</v>
      </c>
      <c r="F462" t="s">
        <v>340</v>
      </c>
      <c r="G462" t="str">
        <f>"0036082"</f>
        <v>0</v>
      </c>
      <c r="H462">
        <v>900.0</v>
      </c>
      <c r="I462">
        <v>105.0</v>
      </c>
      <c r="J462" t="s">
        <v>1882</v>
      </c>
      <c r="K462" t="s">
        <v>18</v>
      </c>
      <c r="L462" t="s">
        <v>19</v>
      </c>
    </row>
    <row r="463" spans="1:12">
      <c r="A463">
        <v>647</v>
      </c>
      <c r="B463" t="s">
        <v>1883</v>
      </c>
      <c r="C463" t="s">
        <v>1884</v>
      </c>
      <c r="D463" t="s">
        <v>14</v>
      </c>
      <c r="E463" t="s">
        <v>1885</v>
      </c>
      <c r="F463" t="s">
        <v>124</v>
      </c>
      <c r="G463" t="str">
        <f>"0071051"</f>
        <v>0</v>
      </c>
      <c r="H463">
        <v>900.0</v>
      </c>
      <c r="I463">
        <v>123.75</v>
      </c>
      <c r="J463" t="s">
        <v>977</v>
      </c>
      <c r="K463" t="s">
        <v>18</v>
      </c>
      <c r="L463" t="s">
        <v>19</v>
      </c>
    </row>
    <row r="464" spans="1:12">
      <c r="A464">
        <v>648</v>
      </c>
      <c r="B464" t="s">
        <v>1886</v>
      </c>
      <c r="C464" t="s">
        <v>1887</v>
      </c>
      <c r="D464" t="s">
        <v>14</v>
      </c>
      <c r="E464" t="s">
        <v>1888</v>
      </c>
      <c r="F464" t="s">
        <v>168</v>
      </c>
      <c r="G464" t="str">
        <f>"8035010"</f>
        <v>0</v>
      </c>
      <c r="H464">
        <v>900.0</v>
      </c>
      <c r="I464">
        <v>250.0</v>
      </c>
      <c r="J464" t="s">
        <v>1889</v>
      </c>
      <c r="K464" t="s">
        <v>18</v>
      </c>
      <c r="L464" t="s">
        <v>19</v>
      </c>
    </row>
    <row r="465" spans="1:12">
      <c r="A465">
        <v>649</v>
      </c>
      <c r="B465" t="s">
        <v>1890</v>
      </c>
      <c r="C465" t="s">
        <v>1891</v>
      </c>
      <c r="D465" t="s">
        <v>45</v>
      </c>
      <c r="E465" t="s">
        <v>1892</v>
      </c>
      <c r="F465" t="s">
        <v>168</v>
      </c>
      <c r="G465" t="str">
        <f>"8035010"</f>
        <v>0</v>
      </c>
      <c r="H465">
        <v>900.0</v>
      </c>
      <c r="I465">
        <v>135.0</v>
      </c>
      <c r="J465" t="s">
        <v>303</v>
      </c>
      <c r="K465" t="s">
        <v>18</v>
      </c>
      <c r="L465" t="s">
        <v>19</v>
      </c>
    </row>
    <row r="466" spans="1:12">
      <c r="A466">
        <v>651</v>
      </c>
      <c r="B466" t="s">
        <v>655</v>
      </c>
      <c r="C466" t="s">
        <v>1893</v>
      </c>
      <c r="D466" t="s">
        <v>45</v>
      </c>
      <c r="E466" t="s">
        <v>1894</v>
      </c>
      <c r="F466" t="s">
        <v>177</v>
      </c>
      <c r="G466" t="str">
        <f>"0071052"</f>
        <v>0</v>
      </c>
      <c r="H466">
        <v>900.0</v>
      </c>
      <c r="I466">
        <v>120.0</v>
      </c>
      <c r="J466" t="s">
        <v>299</v>
      </c>
      <c r="K466" t="s">
        <v>18</v>
      </c>
      <c r="L466" t="s">
        <v>19</v>
      </c>
    </row>
    <row r="467" spans="1:12">
      <c r="A467">
        <v>652</v>
      </c>
      <c r="B467" t="s">
        <v>1895</v>
      </c>
      <c r="C467" t="s">
        <v>1896</v>
      </c>
      <c r="D467" t="s">
        <v>45</v>
      </c>
      <c r="E467" t="s">
        <v>1897</v>
      </c>
      <c r="F467" t="s">
        <v>81</v>
      </c>
      <c r="G467" t="str">
        <f>"0093021"</f>
        <v>0</v>
      </c>
      <c r="H467">
        <v>900.0</v>
      </c>
      <c r="I467">
        <v>132.75</v>
      </c>
      <c r="J467" t="s">
        <v>1898</v>
      </c>
      <c r="K467" t="s">
        <v>18</v>
      </c>
      <c r="L467" t="s">
        <v>19</v>
      </c>
    </row>
    <row r="468" spans="1:12">
      <c r="A468">
        <v>653</v>
      </c>
      <c r="B468" t="s">
        <v>1899</v>
      </c>
      <c r="C468" t="s">
        <v>1900</v>
      </c>
      <c r="D468" t="s">
        <v>45</v>
      </c>
      <c r="E468" t="s">
        <v>1901</v>
      </c>
      <c r="F468" t="s">
        <v>47</v>
      </c>
      <c r="G468" t="str">
        <f>"8033011"</f>
        <v>0</v>
      </c>
      <c r="H468">
        <v>900.0</v>
      </c>
      <c r="I468">
        <v>116.25</v>
      </c>
      <c r="J468" t="s">
        <v>1902</v>
      </c>
      <c r="K468" t="s">
        <v>18</v>
      </c>
      <c r="L468" t="s">
        <v>19</v>
      </c>
    </row>
    <row r="469" spans="1:12">
      <c r="A469">
        <v>654</v>
      </c>
      <c r="B469" t="s">
        <v>1903</v>
      </c>
      <c r="C469" t="s">
        <v>1904</v>
      </c>
      <c r="D469" t="s">
        <v>45</v>
      </c>
      <c r="E469" t="s">
        <v>1905</v>
      </c>
      <c r="F469" t="s">
        <v>124</v>
      </c>
      <c r="G469" t="str">
        <f>"0071051"</f>
        <v>0</v>
      </c>
      <c r="H469">
        <v>900.0</v>
      </c>
      <c r="I469">
        <v>123.75</v>
      </c>
      <c r="J469" t="s">
        <v>1906</v>
      </c>
      <c r="K469" t="s">
        <v>18</v>
      </c>
      <c r="L469" t="s">
        <v>19</v>
      </c>
    </row>
    <row r="470" spans="1:12">
      <c r="A470">
        <v>655</v>
      </c>
      <c r="B470" t="s">
        <v>1907</v>
      </c>
      <c r="C470" t="s">
        <v>1908</v>
      </c>
      <c r="D470" t="s">
        <v>14</v>
      </c>
      <c r="E470" t="s">
        <v>1909</v>
      </c>
      <c r="F470" t="s">
        <v>106</v>
      </c>
      <c r="G470" t="str">
        <f>"0066010"</f>
        <v>0</v>
      </c>
      <c r="H470">
        <v>1100.0</v>
      </c>
      <c r="I470">
        <v>165.0</v>
      </c>
      <c r="J470" t="s">
        <v>1910</v>
      </c>
      <c r="K470" t="s">
        <v>18</v>
      </c>
      <c r="L470" t="s">
        <v>19</v>
      </c>
    </row>
    <row r="471" spans="1:12">
      <c r="A471">
        <v>656</v>
      </c>
      <c r="B471" t="s">
        <v>1911</v>
      </c>
      <c r="C471" t="s">
        <v>1912</v>
      </c>
      <c r="D471" t="s">
        <v>45</v>
      </c>
      <c r="E471" t="s">
        <v>1913</v>
      </c>
      <c r="F471" t="s">
        <v>564</v>
      </c>
      <c r="G471" t="str">
        <f>"0096010"</f>
        <v>0</v>
      </c>
      <c r="H471">
        <v>1050.0</v>
      </c>
      <c r="I471">
        <v>157.5</v>
      </c>
      <c r="J471" t="s">
        <v>1914</v>
      </c>
      <c r="K471" t="s">
        <v>18</v>
      </c>
      <c r="L471" t="s">
        <v>19</v>
      </c>
    </row>
    <row r="472" spans="1:12">
      <c r="A472">
        <v>657</v>
      </c>
      <c r="B472" t="s">
        <v>1915</v>
      </c>
      <c r="C472" t="s">
        <v>1916</v>
      </c>
      <c r="D472" t="s">
        <v>14</v>
      </c>
      <c r="E472" t="s">
        <v>1917</v>
      </c>
      <c r="F472" t="s">
        <v>91</v>
      </c>
      <c r="G472" t="str">
        <f>"0101071"</f>
        <v>0</v>
      </c>
      <c r="H472">
        <v>900.0</v>
      </c>
      <c r="I472">
        <v>135.0</v>
      </c>
      <c r="J472" t="s">
        <v>1918</v>
      </c>
      <c r="K472" t="s">
        <v>18</v>
      </c>
      <c r="L472" t="s">
        <v>19</v>
      </c>
    </row>
    <row r="473" spans="1:12">
      <c r="A473">
        <v>658</v>
      </c>
      <c r="B473" t="s">
        <v>1919</v>
      </c>
      <c r="C473" t="s">
        <v>1920</v>
      </c>
      <c r="D473" t="s">
        <v>45</v>
      </c>
      <c r="E473" t="s">
        <v>1921</v>
      </c>
      <c r="F473" t="s">
        <v>1922</v>
      </c>
      <c r="G473" t="str">
        <f>"0058020"</f>
        <v>0</v>
      </c>
      <c r="H473">
        <v>3800.0</v>
      </c>
      <c r="I473">
        <v>1046.0</v>
      </c>
      <c r="J473" t="s">
        <v>1923</v>
      </c>
      <c r="K473" t="s">
        <v>18</v>
      </c>
      <c r="L473" t="s">
        <v>19</v>
      </c>
    </row>
    <row r="474" spans="1:12">
      <c r="A474">
        <v>660</v>
      </c>
      <c r="B474" t="s">
        <v>1924</v>
      </c>
      <c r="C474" t="s">
        <v>1925</v>
      </c>
      <c r="D474" t="s">
        <v>14</v>
      </c>
      <c r="E474" t="s">
        <v>1926</v>
      </c>
      <c r="F474" t="s">
        <v>1927</v>
      </c>
      <c r="G474" t="str">
        <f>"9054030"</f>
        <v>0</v>
      </c>
      <c r="H474">
        <v>2230.0</v>
      </c>
      <c r="I474">
        <v>834.5</v>
      </c>
      <c r="J474" t="s">
        <v>1928</v>
      </c>
      <c r="K474" t="s">
        <v>18</v>
      </c>
      <c r="L474" t="s">
        <v>19</v>
      </c>
    </row>
    <row r="475" spans="1:12">
      <c r="A475">
        <v>661</v>
      </c>
      <c r="B475" t="s">
        <v>1929</v>
      </c>
      <c r="C475" t="s">
        <v>1930</v>
      </c>
      <c r="D475" t="s">
        <v>45</v>
      </c>
      <c r="E475" t="s">
        <v>1931</v>
      </c>
      <c r="F475" t="s">
        <v>371</v>
      </c>
      <c r="G475" t="str">
        <f>"0093022"</f>
        <v>0</v>
      </c>
      <c r="H475">
        <v>900.0</v>
      </c>
      <c r="I475">
        <v>120.0</v>
      </c>
      <c r="J475" t="s">
        <v>1932</v>
      </c>
      <c r="K475" t="s">
        <v>18</v>
      </c>
      <c r="L475" t="s">
        <v>19</v>
      </c>
    </row>
    <row r="476" spans="1:12">
      <c r="A476">
        <v>662</v>
      </c>
      <c r="B476" t="s">
        <v>1933</v>
      </c>
      <c r="C476" t="s">
        <v>1934</v>
      </c>
      <c r="D476" t="s">
        <v>45</v>
      </c>
      <c r="E476" t="s">
        <v>1935</v>
      </c>
      <c r="F476" t="s">
        <v>124</v>
      </c>
      <c r="G476" t="str">
        <f>"0071051"</f>
        <v>0</v>
      </c>
      <c r="H476">
        <v>900.0</v>
      </c>
      <c r="I476">
        <v>120.0</v>
      </c>
      <c r="J476" t="s">
        <v>1936</v>
      </c>
      <c r="K476" t="s">
        <v>18</v>
      </c>
      <c r="L476" t="s">
        <v>19</v>
      </c>
    </row>
    <row r="477" spans="1:12">
      <c r="A477">
        <v>665</v>
      </c>
      <c r="B477" t="s">
        <v>833</v>
      </c>
      <c r="C477" t="s">
        <v>1937</v>
      </c>
      <c r="D477" t="s">
        <v>14</v>
      </c>
      <c r="E477" t="s">
        <v>1938</v>
      </c>
      <c r="F477" t="s">
        <v>124</v>
      </c>
      <c r="G477" t="str">
        <f>"0071051"</f>
        <v>0</v>
      </c>
      <c r="H477">
        <v>900.0</v>
      </c>
      <c r="I477">
        <v>105.0</v>
      </c>
      <c r="J477" t="s">
        <v>1939</v>
      </c>
      <c r="K477" t="s">
        <v>18</v>
      </c>
      <c r="L477" t="s">
        <v>19</v>
      </c>
    </row>
    <row r="478" spans="1:12">
      <c r="A478">
        <v>666</v>
      </c>
      <c r="B478" t="s">
        <v>1940</v>
      </c>
      <c r="C478" t="s">
        <v>1941</v>
      </c>
      <c r="D478" t="s">
        <v>45</v>
      </c>
      <c r="E478" t="s">
        <v>1942</v>
      </c>
      <c r="F478" t="s">
        <v>124</v>
      </c>
      <c r="G478" t="str">
        <f>"0071051"</f>
        <v>0</v>
      </c>
      <c r="H478">
        <v>900.0</v>
      </c>
      <c r="I478">
        <v>123.75</v>
      </c>
      <c r="J478" t="s">
        <v>1906</v>
      </c>
      <c r="K478" t="s">
        <v>18</v>
      </c>
      <c r="L478" t="s">
        <v>19</v>
      </c>
    </row>
    <row r="479" spans="1:12">
      <c r="A479">
        <v>668</v>
      </c>
      <c r="B479" t="s">
        <v>1943</v>
      </c>
      <c r="C479" t="s">
        <v>1944</v>
      </c>
      <c r="D479" t="s">
        <v>45</v>
      </c>
      <c r="E479" t="s">
        <v>1945</v>
      </c>
      <c r="F479" t="s">
        <v>86</v>
      </c>
      <c r="G479" t="str">
        <f>"0093030"</f>
        <v>0</v>
      </c>
      <c r="H479">
        <v>970.0</v>
      </c>
      <c r="I479">
        <v>145.5</v>
      </c>
      <c r="J479" t="s">
        <v>1355</v>
      </c>
      <c r="K479" t="s">
        <v>18</v>
      </c>
      <c r="L479" t="s">
        <v>19</v>
      </c>
    </row>
    <row r="480" spans="1:12">
      <c r="A480">
        <v>670</v>
      </c>
      <c r="B480" t="s">
        <v>1946</v>
      </c>
      <c r="C480" t="s">
        <v>1947</v>
      </c>
      <c r="D480" t="s">
        <v>14</v>
      </c>
      <c r="E480" t="s">
        <v>1948</v>
      </c>
      <c r="F480" t="s">
        <v>1949</v>
      </c>
      <c r="G480" t="str">
        <f>"8011033"</f>
        <v>0</v>
      </c>
      <c r="H480">
        <v>2920.0</v>
      </c>
      <c r="I480">
        <v>438.0</v>
      </c>
      <c r="J480" t="s">
        <v>1950</v>
      </c>
      <c r="K480" t="s">
        <v>18</v>
      </c>
      <c r="L480" t="s">
        <v>19</v>
      </c>
    </row>
    <row r="481" spans="1:12">
      <c r="A481">
        <v>671</v>
      </c>
      <c r="B481" t="s">
        <v>1951</v>
      </c>
      <c r="C481" t="s">
        <v>1952</v>
      </c>
      <c r="D481" t="s">
        <v>14</v>
      </c>
      <c r="E481" t="s">
        <v>1953</v>
      </c>
      <c r="F481" t="s">
        <v>101</v>
      </c>
      <c r="G481" t="str">
        <f>"0014020"</f>
        <v>0</v>
      </c>
      <c r="H481">
        <v>2585.0</v>
      </c>
      <c r="I481">
        <v>517.0</v>
      </c>
      <c r="J481" t="s">
        <v>1954</v>
      </c>
      <c r="K481" t="s">
        <v>18</v>
      </c>
      <c r="L481" t="s">
        <v>19</v>
      </c>
    </row>
    <row r="482" spans="1:12">
      <c r="A482">
        <v>672</v>
      </c>
      <c r="B482" t="s">
        <v>1955</v>
      </c>
      <c r="C482" t="s">
        <v>1956</v>
      </c>
      <c r="D482" t="s">
        <v>14</v>
      </c>
      <c r="E482" t="s">
        <v>1957</v>
      </c>
      <c r="F482" t="s">
        <v>81</v>
      </c>
      <c r="G482" t="str">
        <f>"0093021"</f>
        <v>0</v>
      </c>
      <c r="H482">
        <v>900.0</v>
      </c>
      <c r="I482">
        <v>120.0</v>
      </c>
      <c r="J482" t="s">
        <v>1958</v>
      </c>
      <c r="K482" t="s">
        <v>18</v>
      </c>
      <c r="L482" t="s">
        <v>19</v>
      </c>
    </row>
    <row r="483" spans="1:12">
      <c r="A483">
        <v>674</v>
      </c>
      <c r="B483" t="s">
        <v>1959</v>
      </c>
      <c r="C483" t="s">
        <v>1960</v>
      </c>
      <c r="D483" t="s">
        <v>45</v>
      </c>
      <c r="E483" t="s">
        <v>1961</v>
      </c>
      <c r="F483" t="s">
        <v>177</v>
      </c>
      <c r="G483" t="str">
        <f>"0071052"</f>
        <v>0</v>
      </c>
      <c r="H483">
        <v>900.0</v>
      </c>
      <c r="I483">
        <v>123.75</v>
      </c>
      <c r="J483" t="s">
        <v>213</v>
      </c>
      <c r="K483" t="s">
        <v>18</v>
      </c>
      <c r="L483" t="s">
        <v>19</v>
      </c>
    </row>
    <row r="484" spans="1:12">
      <c r="A484">
        <v>676</v>
      </c>
      <c r="B484" t="s">
        <v>1962</v>
      </c>
      <c r="C484" t="s">
        <v>1963</v>
      </c>
      <c r="D484" t="s">
        <v>14</v>
      </c>
      <c r="E484" t="s">
        <v>1964</v>
      </c>
      <c r="F484" t="s">
        <v>31</v>
      </c>
      <c r="G484" t="str">
        <f>"0103050"</f>
        <v>0</v>
      </c>
      <c r="H484">
        <v>900.0</v>
      </c>
      <c r="I484">
        <v>127.5</v>
      </c>
      <c r="J484" t="s">
        <v>1965</v>
      </c>
      <c r="K484" t="s">
        <v>18</v>
      </c>
      <c r="L484" t="s">
        <v>19</v>
      </c>
    </row>
    <row r="485" spans="1:12">
      <c r="A485">
        <v>677</v>
      </c>
      <c r="B485" t="s">
        <v>1966</v>
      </c>
      <c r="C485" t="s">
        <v>1967</v>
      </c>
      <c r="D485" t="s">
        <v>45</v>
      </c>
      <c r="E485" t="s">
        <v>1968</v>
      </c>
      <c r="F485" t="s">
        <v>168</v>
      </c>
      <c r="G485" t="str">
        <f>"8035010"</f>
        <v>0</v>
      </c>
      <c r="H485">
        <v>900.0</v>
      </c>
      <c r="I485">
        <v>135.0</v>
      </c>
      <c r="J485" t="s">
        <v>1969</v>
      </c>
      <c r="K485" t="s">
        <v>18</v>
      </c>
      <c r="L485" t="s">
        <v>19</v>
      </c>
    </row>
    <row r="486" spans="1:12">
      <c r="A486">
        <v>678</v>
      </c>
      <c r="B486" t="s">
        <v>1970</v>
      </c>
      <c r="C486" t="s">
        <v>1971</v>
      </c>
      <c r="D486" t="s">
        <v>45</v>
      </c>
      <c r="E486" t="s">
        <v>1972</v>
      </c>
      <c r="F486" t="s">
        <v>168</v>
      </c>
      <c r="G486" t="str">
        <f>"8035010"</f>
        <v>0</v>
      </c>
      <c r="H486">
        <v>900.0</v>
      </c>
      <c r="I486">
        <v>327.5</v>
      </c>
      <c r="J486" t="s">
        <v>1973</v>
      </c>
      <c r="K486" t="s">
        <v>18</v>
      </c>
      <c r="L486" t="s">
        <v>19</v>
      </c>
    </row>
    <row r="487" spans="1:12">
      <c r="A487">
        <v>679</v>
      </c>
      <c r="B487" t="s">
        <v>1974</v>
      </c>
      <c r="C487" t="s">
        <v>1975</v>
      </c>
      <c r="D487" t="s">
        <v>45</v>
      </c>
      <c r="E487" t="s">
        <v>1976</v>
      </c>
      <c r="F487" t="s">
        <v>124</v>
      </c>
      <c r="G487" t="str">
        <f>"0071051"</f>
        <v>0</v>
      </c>
      <c r="H487">
        <v>900.0</v>
      </c>
      <c r="I487">
        <v>120.0</v>
      </c>
      <c r="J487" t="s">
        <v>183</v>
      </c>
      <c r="K487" t="s">
        <v>18</v>
      </c>
      <c r="L487" t="s">
        <v>19</v>
      </c>
    </row>
    <row r="488" spans="1:12">
      <c r="A488">
        <v>681</v>
      </c>
      <c r="B488" t="s">
        <v>1977</v>
      </c>
      <c r="C488" t="s">
        <v>1978</v>
      </c>
      <c r="D488" t="s">
        <v>14</v>
      </c>
      <c r="E488" t="s">
        <v>1979</v>
      </c>
      <c r="F488" t="s">
        <v>349</v>
      </c>
      <c r="G488" t="str">
        <f>"9011040"</f>
        <v>0</v>
      </c>
      <c r="H488">
        <v>900.0</v>
      </c>
      <c r="I488">
        <v>123.75</v>
      </c>
      <c r="J488" t="s">
        <v>1980</v>
      </c>
      <c r="K488" t="s">
        <v>18</v>
      </c>
      <c r="L488" t="s">
        <v>19</v>
      </c>
    </row>
    <row r="489" spans="1:12">
      <c r="A489">
        <v>682</v>
      </c>
      <c r="B489" t="s">
        <v>1981</v>
      </c>
      <c r="C489" t="s">
        <v>1982</v>
      </c>
      <c r="D489" t="s">
        <v>45</v>
      </c>
      <c r="E489" t="s">
        <v>1983</v>
      </c>
      <c r="F489" t="s">
        <v>340</v>
      </c>
      <c r="G489" t="str">
        <f>"0036082"</f>
        <v>0</v>
      </c>
      <c r="H489">
        <v>900.0</v>
      </c>
      <c r="I489">
        <v>123.75</v>
      </c>
      <c r="J489" t="s">
        <v>569</v>
      </c>
      <c r="K489" t="s">
        <v>18</v>
      </c>
      <c r="L489" t="s">
        <v>19</v>
      </c>
    </row>
    <row r="490" spans="1:12">
      <c r="A490">
        <v>683</v>
      </c>
      <c r="B490" t="s">
        <v>1984</v>
      </c>
      <c r="C490" t="s">
        <v>1985</v>
      </c>
      <c r="D490" t="s">
        <v>45</v>
      </c>
      <c r="E490" t="s">
        <v>1986</v>
      </c>
      <c r="F490" t="s">
        <v>1987</v>
      </c>
      <c r="G490" t="str">
        <f>"0012090"</f>
        <v>0</v>
      </c>
      <c r="H490">
        <v>4500.0</v>
      </c>
      <c r="I490">
        <v>600.0</v>
      </c>
      <c r="J490" t="s">
        <v>1988</v>
      </c>
      <c r="K490" t="s">
        <v>18</v>
      </c>
      <c r="L490" t="s">
        <v>19</v>
      </c>
    </row>
    <row r="491" spans="1:12">
      <c r="A491">
        <v>684</v>
      </c>
      <c r="B491" t="s">
        <v>1989</v>
      </c>
      <c r="C491" t="s">
        <v>1990</v>
      </c>
      <c r="D491" t="s">
        <v>45</v>
      </c>
      <c r="E491" t="s">
        <v>1991</v>
      </c>
      <c r="F491" t="s">
        <v>101</v>
      </c>
      <c r="G491" t="str">
        <f>"0014020"</f>
        <v>0</v>
      </c>
      <c r="H491">
        <v>2585.0</v>
      </c>
      <c r="I491">
        <v>646.25</v>
      </c>
      <c r="J491" t="s">
        <v>1992</v>
      </c>
      <c r="K491" t="s">
        <v>18</v>
      </c>
      <c r="L491" t="s">
        <v>19</v>
      </c>
    </row>
    <row r="492" spans="1:12">
      <c r="A492">
        <v>685</v>
      </c>
      <c r="B492" t="s">
        <v>1993</v>
      </c>
      <c r="C492" t="s">
        <v>1994</v>
      </c>
      <c r="D492" t="s">
        <v>14</v>
      </c>
      <c r="E492" t="s">
        <v>1995</v>
      </c>
      <c r="F492" t="s">
        <v>1996</v>
      </c>
      <c r="G492" t="str">
        <f>"0083020"</f>
        <v>0</v>
      </c>
      <c r="H492">
        <v>1182.0</v>
      </c>
      <c r="I492">
        <v>177.3</v>
      </c>
      <c r="J492" t="s">
        <v>1997</v>
      </c>
      <c r="K492" t="s">
        <v>18</v>
      </c>
      <c r="L492" t="s">
        <v>19</v>
      </c>
    </row>
    <row r="493" spans="1:12">
      <c r="A493">
        <v>686</v>
      </c>
      <c r="B493" t="s">
        <v>1998</v>
      </c>
      <c r="C493" t="s">
        <v>1999</v>
      </c>
      <c r="D493" t="s">
        <v>45</v>
      </c>
      <c r="E493" t="s">
        <v>2000</v>
      </c>
      <c r="F493" t="s">
        <v>47</v>
      </c>
      <c r="G493" t="str">
        <f>"8033011"</f>
        <v>0</v>
      </c>
      <c r="H493">
        <v>900.0</v>
      </c>
      <c r="I493">
        <v>105.0</v>
      </c>
      <c r="J493" t="s">
        <v>350</v>
      </c>
      <c r="K493" t="s">
        <v>18</v>
      </c>
      <c r="L493" t="s">
        <v>19</v>
      </c>
    </row>
    <row r="494" spans="1:12">
      <c r="A494">
        <v>687</v>
      </c>
      <c r="B494" t="s">
        <v>1924</v>
      </c>
      <c r="C494" t="s">
        <v>2001</v>
      </c>
      <c r="D494" t="s">
        <v>14</v>
      </c>
      <c r="E494" t="s">
        <v>2002</v>
      </c>
      <c r="F494" t="s">
        <v>2003</v>
      </c>
      <c r="G494" t="str">
        <f>"8011022"</f>
        <v>0</v>
      </c>
      <c r="H494">
        <v>2640.0</v>
      </c>
      <c r="I494">
        <v>746.0</v>
      </c>
      <c r="J494" t="s">
        <v>2004</v>
      </c>
      <c r="K494" t="s">
        <v>18</v>
      </c>
      <c r="L494" t="s">
        <v>19</v>
      </c>
    </row>
    <row r="495" spans="1:12">
      <c r="A495">
        <v>688</v>
      </c>
      <c r="B495" t="s">
        <v>2005</v>
      </c>
      <c r="C495" t="s">
        <v>2006</v>
      </c>
      <c r="D495" t="s">
        <v>45</v>
      </c>
      <c r="E495" t="s">
        <v>2007</v>
      </c>
      <c r="F495" t="s">
        <v>2008</v>
      </c>
      <c r="G495" t="str">
        <f>"0018020"</f>
        <v>0</v>
      </c>
      <c r="H495">
        <v>4500.0</v>
      </c>
      <c r="I495">
        <v>1145.0</v>
      </c>
      <c r="J495" t="s">
        <v>2009</v>
      </c>
      <c r="K495" t="s">
        <v>18</v>
      </c>
      <c r="L495" t="s">
        <v>19</v>
      </c>
    </row>
    <row r="496" spans="1:12">
      <c r="A496">
        <v>689</v>
      </c>
      <c r="B496" t="s">
        <v>2010</v>
      </c>
      <c r="C496" t="s">
        <v>2011</v>
      </c>
      <c r="D496" t="s">
        <v>14</v>
      </c>
      <c r="E496" t="s">
        <v>2012</v>
      </c>
      <c r="F496" t="s">
        <v>2013</v>
      </c>
      <c r="G496" t="str">
        <f>"0033023"</f>
        <v>0</v>
      </c>
      <c r="H496">
        <v>1650.0</v>
      </c>
      <c r="I496">
        <v>250.0</v>
      </c>
      <c r="J496" t="s">
        <v>2014</v>
      </c>
      <c r="K496" t="s">
        <v>18</v>
      </c>
      <c r="L496" t="s">
        <v>19</v>
      </c>
    </row>
    <row r="497" spans="1:12">
      <c r="A497">
        <v>690</v>
      </c>
      <c r="B497" t="s">
        <v>2015</v>
      </c>
      <c r="C497" t="s">
        <v>2016</v>
      </c>
      <c r="D497" t="s">
        <v>45</v>
      </c>
      <c r="E497" t="s">
        <v>2017</v>
      </c>
      <c r="F497" t="s">
        <v>225</v>
      </c>
      <c r="G497" t="str">
        <f>"0082030"</f>
        <v>0</v>
      </c>
      <c r="H497">
        <v>900.0</v>
      </c>
      <c r="I497">
        <v>127.5</v>
      </c>
      <c r="J497" t="s">
        <v>2018</v>
      </c>
      <c r="K497" t="s">
        <v>18</v>
      </c>
      <c r="L497" t="s">
        <v>19</v>
      </c>
    </row>
    <row r="498" spans="1:12">
      <c r="A498">
        <v>691</v>
      </c>
      <c r="B498" t="s">
        <v>2019</v>
      </c>
      <c r="C498" t="s">
        <v>2020</v>
      </c>
      <c r="D498" t="s">
        <v>45</v>
      </c>
      <c r="E498" t="s">
        <v>2021</v>
      </c>
      <c r="F498" t="s">
        <v>96</v>
      </c>
      <c r="G498" t="str">
        <f>"0091013"</f>
        <v>0</v>
      </c>
      <c r="H498">
        <v>975.0</v>
      </c>
      <c r="I498">
        <v>306.0</v>
      </c>
      <c r="J498" t="s">
        <v>663</v>
      </c>
      <c r="K498" t="s">
        <v>18</v>
      </c>
      <c r="L498" t="s">
        <v>19</v>
      </c>
    </row>
    <row r="499" spans="1:12">
      <c r="A499">
        <v>692</v>
      </c>
      <c r="B499" t="s">
        <v>2022</v>
      </c>
      <c r="C499" t="s">
        <v>2023</v>
      </c>
      <c r="D499" t="s">
        <v>45</v>
      </c>
      <c r="E499" t="s">
        <v>2024</v>
      </c>
      <c r="F499" t="s">
        <v>1699</v>
      </c>
      <c r="G499" t="str">
        <f>"9011031"</f>
        <v>0</v>
      </c>
      <c r="H499">
        <v>900.0</v>
      </c>
      <c r="I499">
        <v>105.0</v>
      </c>
      <c r="J499" t="s">
        <v>2025</v>
      </c>
      <c r="K499" t="s">
        <v>18</v>
      </c>
      <c r="L499" t="s">
        <v>19</v>
      </c>
    </row>
    <row r="500" spans="1:12">
      <c r="A500">
        <v>693</v>
      </c>
      <c r="B500" t="s">
        <v>2026</v>
      </c>
      <c r="C500" t="s">
        <v>1709</v>
      </c>
      <c r="D500" t="s">
        <v>14</v>
      </c>
      <c r="E500" t="s">
        <v>2027</v>
      </c>
      <c r="F500" t="s">
        <v>81</v>
      </c>
      <c r="G500" t="str">
        <f>"0093021"</f>
        <v>0</v>
      </c>
      <c r="H500">
        <v>925.0</v>
      </c>
      <c r="I500">
        <v>138.75</v>
      </c>
      <c r="J500" t="s">
        <v>530</v>
      </c>
      <c r="K500" t="s">
        <v>18</v>
      </c>
      <c r="L500" t="s">
        <v>19</v>
      </c>
    </row>
    <row r="501" spans="1:12">
      <c r="A501">
        <v>694</v>
      </c>
      <c r="B501" t="s">
        <v>2028</v>
      </c>
      <c r="C501" t="s">
        <v>2029</v>
      </c>
      <c r="D501" t="s">
        <v>45</v>
      </c>
      <c r="E501" t="s">
        <v>2030</v>
      </c>
      <c r="F501" t="s">
        <v>182</v>
      </c>
      <c r="G501" t="str">
        <f>"0095011"</f>
        <v>0</v>
      </c>
      <c r="H501">
        <v>900.0</v>
      </c>
      <c r="I501">
        <v>135.0</v>
      </c>
      <c r="J501" t="s">
        <v>2031</v>
      </c>
      <c r="K501" t="s">
        <v>18</v>
      </c>
      <c r="L501" t="s">
        <v>19</v>
      </c>
    </row>
    <row r="502" spans="1:12">
      <c r="A502">
        <v>695</v>
      </c>
      <c r="B502" t="s">
        <v>2032</v>
      </c>
      <c r="C502" t="s">
        <v>2033</v>
      </c>
      <c r="D502" t="s">
        <v>45</v>
      </c>
      <c r="E502" t="s">
        <v>2034</v>
      </c>
      <c r="F502" t="s">
        <v>168</v>
      </c>
      <c r="G502" t="str">
        <f>"8035010"</f>
        <v>0</v>
      </c>
      <c r="H502">
        <v>900.0</v>
      </c>
      <c r="I502">
        <v>120.0</v>
      </c>
      <c r="J502" t="s">
        <v>2035</v>
      </c>
      <c r="K502" t="s">
        <v>18</v>
      </c>
      <c r="L502" t="s">
        <v>19</v>
      </c>
    </row>
    <row r="503" spans="1:12">
      <c r="A503">
        <v>696</v>
      </c>
      <c r="B503" t="s">
        <v>2036</v>
      </c>
      <c r="C503" t="s">
        <v>2037</v>
      </c>
      <c r="D503" t="s">
        <v>45</v>
      </c>
      <c r="E503" t="s">
        <v>2038</v>
      </c>
      <c r="F503" t="s">
        <v>1699</v>
      </c>
      <c r="G503" t="str">
        <f>"9011031"</f>
        <v>0</v>
      </c>
      <c r="H503">
        <v>900.0</v>
      </c>
      <c r="I503">
        <v>105.0</v>
      </c>
      <c r="J503" t="s">
        <v>2039</v>
      </c>
      <c r="K503" t="s">
        <v>18</v>
      </c>
      <c r="L503" t="s">
        <v>19</v>
      </c>
    </row>
    <row r="504" spans="1:12">
      <c r="A504">
        <v>697</v>
      </c>
      <c r="B504" t="s">
        <v>2040</v>
      </c>
      <c r="C504" t="s">
        <v>2041</v>
      </c>
      <c r="D504" t="s">
        <v>45</v>
      </c>
      <c r="E504" t="s">
        <v>2042</v>
      </c>
      <c r="F504" t="s">
        <v>960</v>
      </c>
      <c r="G504" t="str">
        <f>"0021021"</f>
        <v>0</v>
      </c>
      <c r="H504">
        <v>4500.0</v>
      </c>
      <c r="I504">
        <v>1046.0</v>
      </c>
      <c r="J504" t="s">
        <v>27</v>
      </c>
      <c r="K504" t="s">
        <v>18</v>
      </c>
      <c r="L504" t="s">
        <v>19</v>
      </c>
    </row>
    <row r="505" spans="1:12">
      <c r="A505">
        <v>698</v>
      </c>
      <c r="B505" t="s">
        <v>2043</v>
      </c>
      <c r="C505" t="s">
        <v>2044</v>
      </c>
      <c r="D505" t="s">
        <v>14</v>
      </c>
      <c r="E505" t="s">
        <v>2045</v>
      </c>
      <c r="F505" t="s">
        <v>2046</v>
      </c>
      <c r="G505" t="str">
        <f>"0091022"</f>
        <v>0</v>
      </c>
      <c r="H505">
        <v>3500.0</v>
      </c>
      <c r="I505">
        <v>825.0</v>
      </c>
      <c r="J505" t="s">
        <v>2047</v>
      </c>
      <c r="K505" t="s">
        <v>18</v>
      </c>
      <c r="L505" t="s">
        <v>19</v>
      </c>
    </row>
    <row r="506" spans="1:12">
      <c r="A506">
        <v>699</v>
      </c>
      <c r="B506" t="s">
        <v>655</v>
      </c>
      <c r="C506" t="s">
        <v>2048</v>
      </c>
      <c r="D506" t="s">
        <v>45</v>
      </c>
      <c r="E506" t="s">
        <v>2049</v>
      </c>
      <c r="F506" t="s">
        <v>2050</v>
      </c>
      <c r="G506" t="str">
        <f>"0054023"</f>
        <v>0</v>
      </c>
      <c r="H506">
        <v>2100.0</v>
      </c>
      <c r="I506">
        <v>315.0</v>
      </c>
      <c r="J506" t="s">
        <v>2051</v>
      </c>
      <c r="K506" t="s">
        <v>18</v>
      </c>
      <c r="L506" t="s">
        <v>19</v>
      </c>
    </row>
    <row r="507" spans="1:12">
      <c r="A507">
        <v>700</v>
      </c>
      <c r="B507" t="s">
        <v>2052</v>
      </c>
      <c r="C507" t="s">
        <v>2053</v>
      </c>
      <c r="D507" t="s">
        <v>45</v>
      </c>
      <c r="E507" t="s">
        <v>2054</v>
      </c>
      <c r="F507" t="s">
        <v>2055</v>
      </c>
      <c r="G507" t="str">
        <f>"0051023"</f>
        <v>0</v>
      </c>
      <c r="H507">
        <v>1750.0</v>
      </c>
      <c r="I507">
        <v>512.5</v>
      </c>
      <c r="J507" t="s">
        <v>2056</v>
      </c>
      <c r="K507" t="s">
        <v>18</v>
      </c>
      <c r="L507" t="s">
        <v>19</v>
      </c>
    </row>
    <row r="508" spans="1:12">
      <c r="A508">
        <v>701</v>
      </c>
      <c r="B508" t="s">
        <v>2057</v>
      </c>
      <c r="C508" t="s">
        <v>2058</v>
      </c>
      <c r="D508" t="s">
        <v>45</v>
      </c>
      <c r="E508" t="s">
        <v>2059</v>
      </c>
      <c r="F508" t="s">
        <v>101</v>
      </c>
      <c r="G508" t="str">
        <f>"0014020"</f>
        <v>0</v>
      </c>
      <c r="H508">
        <v>2420.0</v>
      </c>
      <c r="I508">
        <v>484.0</v>
      </c>
      <c r="J508" t="s">
        <v>2060</v>
      </c>
      <c r="K508" t="s">
        <v>18</v>
      </c>
      <c r="L508" t="s">
        <v>19</v>
      </c>
    </row>
    <row r="509" spans="1:12">
      <c r="A509">
        <v>702</v>
      </c>
      <c r="B509" t="s">
        <v>2061</v>
      </c>
      <c r="C509" t="s">
        <v>2062</v>
      </c>
      <c r="D509" t="s">
        <v>45</v>
      </c>
      <c r="E509" t="s">
        <v>2063</v>
      </c>
      <c r="F509" t="s">
        <v>2064</v>
      </c>
      <c r="G509" t="str">
        <f>"0082013"</f>
        <v>0</v>
      </c>
      <c r="H509">
        <v>1500.0</v>
      </c>
      <c r="I509">
        <v>225.0</v>
      </c>
      <c r="J509" t="s">
        <v>2065</v>
      </c>
      <c r="K509" t="s">
        <v>18</v>
      </c>
      <c r="L509" t="s">
        <v>19</v>
      </c>
    </row>
    <row r="510" spans="1:12">
      <c r="A510">
        <v>703</v>
      </c>
      <c r="B510" t="s">
        <v>2066</v>
      </c>
      <c r="C510" t="s">
        <v>2067</v>
      </c>
      <c r="D510" t="s">
        <v>45</v>
      </c>
      <c r="E510" t="s">
        <v>2068</v>
      </c>
      <c r="F510" t="s">
        <v>168</v>
      </c>
      <c r="G510" t="str">
        <f>"8035010"</f>
        <v>0</v>
      </c>
      <c r="H510">
        <v>900.0</v>
      </c>
      <c r="I510">
        <v>250.0</v>
      </c>
      <c r="J510" t="s">
        <v>2069</v>
      </c>
      <c r="K510" t="s">
        <v>18</v>
      </c>
      <c r="L510" t="s">
        <v>19</v>
      </c>
    </row>
    <row r="511" spans="1:12">
      <c r="A511">
        <v>704</v>
      </c>
      <c r="B511" t="s">
        <v>2070</v>
      </c>
      <c r="C511" t="s">
        <v>2071</v>
      </c>
      <c r="D511" t="s">
        <v>45</v>
      </c>
      <c r="E511" t="s">
        <v>2072</v>
      </c>
      <c r="F511" t="s">
        <v>243</v>
      </c>
      <c r="G511" t="str">
        <f>"0095050"</f>
        <v>0</v>
      </c>
      <c r="H511">
        <v>900.0</v>
      </c>
      <c r="I511">
        <v>120.0</v>
      </c>
      <c r="J511" t="s">
        <v>2073</v>
      </c>
      <c r="K511" t="s">
        <v>18</v>
      </c>
      <c r="L511" t="s">
        <v>19</v>
      </c>
    </row>
    <row r="512" spans="1:12">
      <c r="A512">
        <v>705</v>
      </c>
      <c r="B512" t="s">
        <v>2074</v>
      </c>
      <c r="C512" t="s">
        <v>2075</v>
      </c>
      <c r="D512" t="s">
        <v>45</v>
      </c>
      <c r="E512" t="s">
        <v>2076</v>
      </c>
      <c r="F512" t="s">
        <v>81</v>
      </c>
      <c r="G512" t="str">
        <f>"0093021"</f>
        <v>0</v>
      </c>
      <c r="H512">
        <v>900.0</v>
      </c>
      <c r="I512">
        <v>116.25</v>
      </c>
      <c r="J512" t="s">
        <v>2077</v>
      </c>
      <c r="K512" t="s">
        <v>18</v>
      </c>
      <c r="L512" t="s">
        <v>19</v>
      </c>
    </row>
    <row r="513" spans="1:12">
      <c r="A513">
        <v>706</v>
      </c>
      <c r="B513" t="s">
        <v>2078</v>
      </c>
      <c r="C513" t="s">
        <v>2079</v>
      </c>
      <c r="D513" t="s">
        <v>45</v>
      </c>
      <c r="E513" t="s">
        <v>2080</v>
      </c>
      <c r="F513" t="s">
        <v>2081</v>
      </c>
      <c r="G513" t="str">
        <f>"3022014"</f>
        <v>0</v>
      </c>
      <c r="H513">
        <v>1635.0</v>
      </c>
      <c r="I513">
        <v>245.25</v>
      </c>
      <c r="J513" t="s">
        <v>2082</v>
      </c>
      <c r="K513" t="s">
        <v>18</v>
      </c>
      <c r="L513" t="s">
        <v>19</v>
      </c>
    </row>
    <row r="514" spans="1:12">
      <c r="A514">
        <v>708</v>
      </c>
      <c r="B514" t="s">
        <v>2083</v>
      </c>
      <c r="C514" t="s">
        <v>2084</v>
      </c>
      <c r="D514" t="s">
        <v>45</v>
      </c>
      <c r="E514" t="s">
        <v>2085</v>
      </c>
      <c r="F514" t="s">
        <v>455</v>
      </c>
      <c r="G514" t="str">
        <f>"1021030"</f>
        <v>0</v>
      </c>
      <c r="H514">
        <v>900.0</v>
      </c>
      <c r="I514">
        <v>120.0</v>
      </c>
      <c r="J514" t="s">
        <v>2086</v>
      </c>
      <c r="K514" t="s">
        <v>18</v>
      </c>
      <c r="L514" t="s">
        <v>19</v>
      </c>
    </row>
    <row r="515" spans="1:12">
      <c r="A515">
        <v>709</v>
      </c>
      <c r="B515" t="s">
        <v>2087</v>
      </c>
      <c r="C515" t="s">
        <v>2088</v>
      </c>
      <c r="D515" t="s">
        <v>45</v>
      </c>
      <c r="E515" t="s">
        <v>2089</v>
      </c>
      <c r="F515" t="s">
        <v>1617</v>
      </c>
      <c r="G515" t="str">
        <f>"0036051"</f>
        <v>0</v>
      </c>
      <c r="H515">
        <v>1500.0</v>
      </c>
      <c r="I515">
        <v>225.0</v>
      </c>
      <c r="J515" t="s">
        <v>2090</v>
      </c>
      <c r="K515" t="s">
        <v>18</v>
      </c>
      <c r="L515" t="s">
        <v>19</v>
      </c>
    </row>
    <row r="516" spans="1:12">
      <c r="A516">
        <v>712</v>
      </c>
      <c r="B516" t="s">
        <v>2091</v>
      </c>
      <c r="C516" t="s">
        <v>2092</v>
      </c>
      <c r="D516" t="s">
        <v>14</v>
      </c>
      <c r="E516" t="s">
        <v>2093</v>
      </c>
      <c r="F516" t="s">
        <v>124</v>
      </c>
      <c r="G516" t="str">
        <f>"0071051"</f>
        <v>0</v>
      </c>
      <c r="H516">
        <v>900.0</v>
      </c>
      <c r="I516">
        <v>135.0</v>
      </c>
      <c r="J516" t="s">
        <v>2094</v>
      </c>
      <c r="K516" t="s">
        <v>18</v>
      </c>
      <c r="L516" t="s">
        <v>19</v>
      </c>
    </row>
    <row r="517" spans="1:12">
      <c r="A517">
        <v>713</v>
      </c>
      <c r="B517" t="s">
        <v>2095</v>
      </c>
      <c r="C517" t="s">
        <v>2096</v>
      </c>
      <c r="D517" t="s">
        <v>14</v>
      </c>
      <c r="E517" t="s">
        <v>2097</v>
      </c>
      <c r="F517" t="s">
        <v>1617</v>
      </c>
      <c r="G517" t="str">
        <f>"0036051"</f>
        <v>0</v>
      </c>
      <c r="H517">
        <v>1010.0</v>
      </c>
      <c r="I517">
        <v>151.5</v>
      </c>
      <c r="J517" t="s">
        <v>650</v>
      </c>
      <c r="K517" t="s">
        <v>18</v>
      </c>
      <c r="L517" t="s">
        <v>19</v>
      </c>
    </row>
    <row r="518" spans="1:12">
      <c r="A518">
        <v>714</v>
      </c>
      <c r="B518" t="s">
        <v>2098</v>
      </c>
      <c r="C518" t="s">
        <v>2099</v>
      </c>
      <c r="D518" t="s">
        <v>45</v>
      </c>
      <c r="E518" t="s">
        <v>2100</v>
      </c>
      <c r="F518" t="s">
        <v>371</v>
      </c>
      <c r="G518" t="str">
        <f>"0093022"</f>
        <v>0</v>
      </c>
      <c r="H518">
        <v>1055.0</v>
      </c>
      <c r="I518">
        <v>258.25</v>
      </c>
      <c r="J518" t="s">
        <v>2101</v>
      </c>
      <c r="K518" t="s">
        <v>18</v>
      </c>
      <c r="L518" t="s">
        <v>19</v>
      </c>
    </row>
    <row r="519" spans="1:12">
      <c r="A519">
        <v>715</v>
      </c>
      <c r="B519" t="s">
        <v>2102</v>
      </c>
      <c r="C519" t="s">
        <v>2103</v>
      </c>
      <c r="D519" t="s">
        <v>14</v>
      </c>
      <c r="E519" t="s">
        <v>2104</v>
      </c>
      <c r="F519" t="s">
        <v>264</v>
      </c>
      <c r="G519" t="str">
        <f>"5011030"</f>
        <v>0</v>
      </c>
      <c r="H519">
        <v>1030.0</v>
      </c>
      <c r="I519">
        <v>154.5</v>
      </c>
      <c r="J519" t="s">
        <v>2105</v>
      </c>
      <c r="K519" t="s">
        <v>18</v>
      </c>
      <c r="L519" t="s">
        <v>19</v>
      </c>
    </row>
    <row r="520" spans="1:12">
      <c r="A520">
        <v>716</v>
      </c>
      <c r="B520" t="s">
        <v>2106</v>
      </c>
      <c r="C520" t="s">
        <v>2107</v>
      </c>
      <c r="D520" t="s">
        <v>45</v>
      </c>
      <c r="E520" t="s">
        <v>2108</v>
      </c>
      <c r="F520" t="s">
        <v>96</v>
      </c>
      <c r="G520" t="str">
        <f>"0091013"</f>
        <v>0</v>
      </c>
      <c r="H520">
        <v>1100.0</v>
      </c>
      <c r="I520">
        <v>165.0</v>
      </c>
      <c r="J520" t="s">
        <v>2109</v>
      </c>
      <c r="K520" t="s">
        <v>18</v>
      </c>
      <c r="L520" t="s">
        <v>19</v>
      </c>
    </row>
    <row r="521" spans="1:12">
      <c r="A521">
        <v>717</v>
      </c>
      <c r="B521" t="s">
        <v>2110</v>
      </c>
      <c r="C521" t="s">
        <v>2111</v>
      </c>
      <c r="D521" t="s">
        <v>45</v>
      </c>
      <c r="E521" t="s">
        <v>2112</v>
      </c>
      <c r="F521" t="s">
        <v>101</v>
      </c>
      <c r="G521" t="str">
        <f>"0014020"</f>
        <v>0</v>
      </c>
      <c r="H521">
        <v>2420.0</v>
      </c>
      <c r="I521">
        <v>649.0</v>
      </c>
      <c r="J521" t="s">
        <v>2113</v>
      </c>
      <c r="K521" t="s">
        <v>18</v>
      </c>
      <c r="L521" t="s">
        <v>19</v>
      </c>
    </row>
    <row r="522" spans="1:12">
      <c r="A522">
        <v>718</v>
      </c>
      <c r="B522" t="s">
        <v>2114</v>
      </c>
      <c r="C522" t="s">
        <v>2115</v>
      </c>
      <c r="D522" t="s">
        <v>45</v>
      </c>
      <c r="E522" t="s">
        <v>2116</v>
      </c>
      <c r="F522" t="s">
        <v>86</v>
      </c>
      <c r="G522" t="str">
        <f>"0093030"</f>
        <v>0</v>
      </c>
      <c r="H522">
        <v>900.0</v>
      </c>
      <c r="I522">
        <v>127.5</v>
      </c>
      <c r="J522" t="s">
        <v>1715</v>
      </c>
      <c r="K522" t="s">
        <v>18</v>
      </c>
      <c r="L522" t="s">
        <v>19</v>
      </c>
    </row>
    <row r="523" spans="1:12">
      <c r="A523">
        <v>719</v>
      </c>
      <c r="B523" t="s">
        <v>2117</v>
      </c>
      <c r="C523" t="s">
        <v>2118</v>
      </c>
      <c r="D523" t="s">
        <v>45</v>
      </c>
      <c r="E523" t="s">
        <v>2119</v>
      </c>
      <c r="F523" t="s">
        <v>798</v>
      </c>
      <c r="G523" t="str">
        <f>"8011021"</f>
        <v>0</v>
      </c>
      <c r="H523">
        <v>900.0</v>
      </c>
      <c r="I523">
        <v>481.25</v>
      </c>
      <c r="J523" t="s">
        <v>2120</v>
      </c>
      <c r="K523" t="s">
        <v>18</v>
      </c>
      <c r="L523" t="s">
        <v>19</v>
      </c>
    </row>
    <row r="524" spans="1:12">
      <c r="A524">
        <v>720</v>
      </c>
      <c r="B524" t="s">
        <v>2121</v>
      </c>
      <c r="C524" t="s">
        <v>2122</v>
      </c>
      <c r="D524" t="s">
        <v>14</v>
      </c>
      <c r="E524" t="s">
        <v>2123</v>
      </c>
      <c r="F524" t="s">
        <v>243</v>
      </c>
      <c r="G524" t="str">
        <f>"0095050"</f>
        <v>0</v>
      </c>
      <c r="H524">
        <v>1237.0</v>
      </c>
      <c r="I524">
        <v>185.55</v>
      </c>
      <c r="J524" t="s">
        <v>2124</v>
      </c>
      <c r="K524" t="s">
        <v>18</v>
      </c>
      <c r="L524" t="s">
        <v>19</v>
      </c>
    </row>
    <row r="525" spans="1:12">
      <c r="A525">
        <v>721</v>
      </c>
      <c r="B525" t="s">
        <v>2125</v>
      </c>
      <c r="C525" t="s">
        <v>2126</v>
      </c>
      <c r="D525" t="s">
        <v>14</v>
      </c>
      <c r="E525" t="s">
        <v>2127</v>
      </c>
      <c r="F525" t="s">
        <v>96</v>
      </c>
      <c r="G525" t="str">
        <f>"0091013"</f>
        <v>0</v>
      </c>
      <c r="H525">
        <v>900.0</v>
      </c>
      <c r="I525">
        <v>135.0</v>
      </c>
      <c r="J525" t="s">
        <v>2128</v>
      </c>
      <c r="K525" t="s">
        <v>18</v>
      </c>
      <c r="L525" t="s">
        <v>19</v>
      </c>
    </row>
    <row r="526" spans="1:12">
      <c r="A526">
        <v>723</v>
      </c>
      <c r="B526" t="s">
        <v>2129</v>
      </c>
      <c r="C526" t="s">
        <v>2130</v>
      </c>
      <c r="D526" t="s">
        <v>45</v>
      </c>
      <c r="E526" t="s">
        <v>2131</v>
      </c>
      <c r="F526" t="s">
        <v>67</v>
      </c>
      <c r="G526" t="str">
        <f>"8011031"</f>
        <v>0</v>
      </c>
      <c r="H526">
        <v>1033.0</v>
      </c>
      <c r="I526">
        <v>154.95</v>
      </c>
      <c r="J526" t="s">
        <v>2132</v>
      </c>
      <c r="K526" t="s">
        <v>18</v>
      </c>
      <c r="L526" t="s">
        <v>19</v>
      </c>
    </row>
    <row r="527" spans="1:12">
      <c r="A527">
        <v>724</v>
      </c>
      <c r="B527" t="s">
        <v>2133</v>
      </c>
      <c r="C527" t="s">
        <v>2134</v>
      </c>
      <c r="D527" t="s">
        <v>14</v>
      </c>
      <c r="E527" t="s">
        <v>2135</v>
      </c>
      <c r="F527" t="s">
        <v>168</v>
      </c>
      <c r="G527" t="str">
        <f>"8035010"</f>
        <v>0</v>
      </c>
      <c r="H527">
        <v>900.0</v>
      </c>
      <c r="I527">
        <v>123.75</v>
      </c>
      <c r="J527" t="s">
        <v>2136</v>
      </c>
      <c r="K527" t="s">
        <v>18</v>
      </c>
      <c r="L527" t="s">
        <v>19</v>
      </c>
    </row>
    <row r="528" spans="1:12">
      <c r="A528">
        <v>725</v>
      </c>
      <c r="B528" t="s">
        <v>2137</v>
      </c>
      <c r="C528" t="s">
        <v>2138</v>
      </c>
      <c r="D528" t="s">
        <v>45</v>
      </c>
      <c r="E528" t="s">
        <v>2139</v>
      </c>
      <c r="F528" t="s">
        <v>96</v>
      </c>
      <c r="G528" t="str">
        <f>"0091013"</f>
        <v>0</v>
      </c>
      <c r="H528">
        <v>1225.0</v>
      </c>
      <c r="I528">
        <v>583.75</v>
      </c>
      <c r="J528" t="s">
        <v>2140</v>
      </c>
      <c r="K528" t="s">
        <v>18</v>
      </c>
      <c r="L528" t="s">
        <v>19</v>
      </c>
    </row>
    <row r="529" spans="1:12">
      <c r="A529">
        <v>726</v>
      </c>
      <c r="B529" t="s">
        <v>898</v>
      </c>
      <c r="C529" t="s">
        <v>2141</v>
      </c>
      <c r="D529" t="s">
        <v>14</v>
      </c>
      <c r="E529" t="s">
        <v>2142</v>
      </c>
      <c r="F529" t="s">
        <v>81</v>
      </c>
      <c r="G529" t="str">
        <f>"0093021"</f>
        <v>0</v>
      </c>
      <c r="H529">
        <v>900.0</v>
      </c>
      <c r="I529">
        <v>120.0</v>
      </c>
      <c r="J529" t="s">
        <v>2143</v>
      </c>
      <c r="K529" t="s">
        <v>18</v>
      </c>
      <c r="L529" t="s">
        <v>19</v>
      </c>
    </row>
    <row r="530" spans="1:12">
      <c r="A530">
        <v>728</v>
      </c>
      <c r="B530" t="s">
        <v>2144</v>
      </c>
      <c r="C530" t="s">
        <v>2145</v>
      </c>
      <c r="D530" t="s">
        <v>45</v>
      </c>
      <c r="E530" t="s">
        <v>2146</v>
      </c>
      <c r="F530" t="s">
        <v>47</v>
      </c>
      <c r="G530" t="str">
        <f>"8033011"</f>
        <v>0</v>
      </c>
      <c r="H530">
        <v>900.0</v>
      </c>
      <c r="I530">
        <v>126.0</v>
      </c>
      <c r="J530" t="s">
        <v>2147</v>
      </c>
      <c r="K530" t="s">
        <v>18</v>
      </c>
      <c r="L530" t="s">
        <v>19</v>
      </c>
    </row>
    <row r="531" spans="1:12">
      <c r="A531">
        <v>729</v>
      </c>
      <c r="B531" t="s">
        <v>2148</v>
      </c>
      <c r="C531" t="s">
        <v>2149</v>
      </c>
      <c r="D531" t="s">
        <v>45</v>
      </c>
      <c r="E531" t="s">
        <v>2150</v>
      </c>
      <c r="F531" t="s">
        <v>1699</v>
      </c>
      <c r="G531" t="str">
        <f>"9011031"</f>
        <v>0</v>
      </c>
      <c r="H531">
        <v>900.0</v>
      </c>
      <c r="I531">
        <v>116.25</v>
      </c>
      <c r="J531" t="s">
        <v>2151</v>
      </c>
      <c r="K531" t="s">
        <v>18</v>
      </c>
      <c r="L531" t="s">
        <v>19</v>
      </c>
    </row>
    <row r="532" spans="1:12">
      <c r="A532">
        <v>730</v>
      </c>
      <c r="B532" t="s">
        <v>2152</v>
      </c>
      <c r="C532" t="s">
        <v>2153</v>
      </c>
      <c r="D532" t="s">
        <v>14</v>
      </c>
      <c r="E532" t="s">
        <v>2154</v>
      </c>
      <c r="F532" t="s">
        <v>2155</v>
      </c>
      <c r="G532" t="str">
        <f>"0013012"</f>
        <v>0</v>
      </c>
      <c r="H532">
        <v>1025.0</v>
      </c>
      <c r="I532">
        <v>153.75</v>
      </c>
      <c r="J532" t="s">
        <v>2156</v>
      </c>
      <c r="K532" t="s">
        <v>18</v>
      </c>
      <c r="L532" t="s">
        <v>19</v>
      </c>
    </row>
    <row r="533" spans="1:12">
      <c r="A533">
        <v>736</v>
      </c>
      <c r="B533" t="s">
        <v>2157</v>
      </c>
      <c r="C533" t="s">
        <v>2158</v>
      </c>
      <c r="D533" t="s">
        <v>14</v>
      </c>
      <c r="E533" t="s">
        <v>2159</v>
      </c>
      <c r="F533" t="s">
        <v>473</v>
      </c>
      <c r="G533" t="str">
        <f>"0094010"</f>
        <v>0</v>
      </c>
      <c r="H533">
        <v>900.0</v>
      </c>
      <c r="I533">
        <v>105.0</v>
      </c>
      <c r="J533" t="s">
        <v>2160</v>
      </c>
      <c r="K533" t="s">
        <v>18</v>
      </c>
      <c r="L533" t="s">
        <v>19</v>
      </c>
    </row>
    <row r="534" spans="1:12">
      <c r="A534">
        <v>738</v>
      </c>
      <c r="B534" t="s">
        <v>2161</v>
      </c>
      <c r="C534" t="s">
        <v>2162</v>
      </c>
      <c r="D534" t="s">
        <v>45</v>
      </c>
      <c r="E534" t="s">
        <v>2163</v>
      </c>
      <c r="F534" t="s">
        <v>47</v>
      </c>
      <c r="G534" t="str">
        <f>"8033011"</f>
        <v>0</v>
      </c>
      <c r="H534">
        <v>900.0</v>
      </c>
      <c r="I534">
        <v>135.0</v>
      </c>
      <c r="J534" t="s">
        <v>2164</v>
      </c>
      <c r="K534" t="s">
        <v>18</v>
      </c>
      <c r="L534" t="s">
        <v>19</v>
      </c>
    </row>
    <row r="535" spans="1:12">
      <c r="A535">
        <v>739</v>
      </c>
      <c r="B535" t="s">
        <v>2165</v>
      </c>
      <c r="C535" t="s">
        <v>2166</v>
      </c>
      <c r="D535" t="s">
        <v>14</v>
      </c>
      <c r="E535" t="s">
        <v>2167</v>
      </c>
      <c r="F535" t="s">
        <v>981</v>
      </c>
      <c r="G535" t="str">
        <f>"0039021"</f>
        <v>0</v>
      </c>
      <c r="H535">
        <v>1320.0</v>
      </c>
      <c r="I535">
        <v>298.0</v>
      </c>
      <c r="J535" t="s">
        <v>2168</v>
      </c>
      <c r="K535" t="s">
        <v>18</v>
      </c>
      <c r="L535" t="s">
        <v>19</v>
      </c>
    </row>
    <row r="536" spans="1:12">
      <c r="A536">
        <v>740</v>
      </c>
      <c r="B536" t="s">
        <v>2169</v>
      </c>
      <c r="C536" t="s">
        <v>2170</v>
      </c>
      <c r="D536" t="s">
        <v>45</v>
      </c>
      <c r="E536" t="s">
        <v>2171</v>
      </c>
      <c r="F536" t="s">
        <v>47</v>
      </c>
      <c r="G536" t="str">
        <f>"8033011"</f>
        <v>0</v>
      </c>
      <c r="H536">
        <v>900.0</v>
      </c>
      <c r="I536">
        <v>116.25</v>
      </c>
      <c r="J536" t="s">
        <v>2172</v>
      </c>
      <c r="K536" t="s">
        <v>18</v>
      </c>
      <c r="L536" t="s">
        <v>19</v>
      </c>
    </row>
    <row r="537" spans="1:12">
      <c r="A537">
        <v>741</v>
      </c>
      <c r="B537" t="s">
        <v>2173</v>
      </c>
      <c r="C537" t="s">
        <v>2174</v>
      </c>
      <c r="D537" t="s">
        <v>45</v>
      </c>
      <c r="E537" t="s">
        <v>2175</v>
      </c>
      <c r="F537" t="s">
        <v>47</v>
      </c>
      <c r="G537" t="str">
        <f>"8033011"</f>
        <v>0</v>
      </c>
      <c r="H537">
        <v>900.0</v>
      </c>
      <c r="I537">
        <v>116.25</v>
      </c>
      <c r="J537" t="s">
        <v>2176</v>
      </c>
      <c r="K537" t="s">
        <v>18</v>
      </c>
      <c r="L537" t="s">
        <v>19</v>
      </c>
    </row>
    <row r="538" spans="1:12">
      <c r="A538">
        <v>742</v>
      </c>
      <c r="B538" t="s">
        <v>2177</v>
      </c>
      <c r="C538" t="s">
        <v>2178</v>
      </c>
      <c r="D538" t="s">
        <v>14</v>
      </c>
      <c r="E538" t="s">
        <v>2179</v>
      </c>
      <c r="F538" t="s">
        <v>36</v>
      </c>
      <c r="G538" t="str">
        <f>"6034011"</f>
        <v>0</v>
      </c>
      <c r="H538">
        <v>900.0</v>
      </c>
      <c r="I538">
        <v>316.25</v>
      </c>
      <c r="J538" t="s">
        <v>1386</v>
      </c>
      <c r="K538" t="s">
        <v>18</v>
      </c>
      <c r="L538" t="s">
        <v>19</v>
      </c>
    </row>
    <row r="539" spans="1:12">
      <c r="A539">
        <v>743</v>
      </c>
      <c r="B539" t="s">
        <v>2180</v>
      </c>
      <c r="C539" t="s">
        <v>2181</v>
      </c>
      <c r="D539" t="s">
        <v>45</v>
      </c>
      <c r="E539" t="s">
        <v>2182</v>
      </c>
      <c r="F539" t="s">
        <v>119</v>
      </c>
      <c r="G539" t="str">
        <f>"0091012"</f>
        <v>0</v>
      </c>
      <c r="H539">
        <v>1350.0</v>
      </c>
      <c r="I539">
        <v>202.5</v>
      </c>
      <c r="J539" t="s">
        <v>2183</v>
      </c>
      <c r="K539" t="s">
        <v>18</v>
      </c>
      <c r="L539" t="s">
        <v>19</v>
      </c>
    </row>
    <row r="540" spans="1:12">
      <c r="A540">
        <v>744</v>
      </c>
      <c r="B540" t="s">
        <v>2184</v>
      </c>
      <c r="C540" t="s">
        <v>2185</v>
      </c>
      <c r="D540" t="s">
        <v>45</v>
      </c>
      <c r="E540" t="s">
        <v>2186</v>
      </c>
      <c r="F540" t="s">
        <v>81</v>
      </c>
      <c r="G540" t="str">
        <f>"0093021"</f>
        <v>0</v>
      </c>
      <c r="H540">
        <v>900.0</v>
      </c>
      <c r="I540">
        <v>116.25</v>
      </c>
      <c r="J540" t="s">
        <v>2187</v>
      </c>
      <c r="K540" t="s">
        <v>18</v>
      </c>
      <c r="L540" t="s">
        <v>19</v>
      </c>
    </row>
    <row r="541" spans="1:12">
      <c r="A541">
        <v>746</v>
      </c>
      <c r="B541" t="s">
        <v>304</v>
      </c>
      <c r="C541" t="s">
        <v>2188</v>
      </c>
      <c r="D541" t="s">
        <v>45</v>
      </c>
      <c r="E541" t="s">
        <v>2189</v>
      </c>
      <c r="F541" t="s">
        <v>195</v>
      </c>
      <c r="G541" t="str">
        <f>"0017051"</f>
        <v>0</v>
      </c>
      <c r="H541">
        <v>1100.0</v>
      </c>
      <c r="I541">
        <v>165.0</v>
      </c>
      <c r="J541" t="s">
        <v>2190</v>
      </c>
      <c r="K541" t="s">
        <v>18</v>
      </c>
      <c r="L541" t="s">
        <v>19</v>
      </c>
    </row>
    <row r="542" spans="1:12">
      <c r="A542">
        <v>747</v>
      </c>
      <c r="B542" t="s">
        <v>2191</v>
      </c>
      <c r="C542" t="s">
        <v>2192</v>
      </c>
      <c r="D542" t="s">
        <v>45</v>
      </c>
      <c r="E542" t="s">
        <v>2193</v>
      </c>
      <c r="F542" t="s">
        <v>168</v>
      </c>
      <c r="G542" t="str">
        <f>"8035010"</f>
        <v>0</v>
      </c>
      <c r="H542">
        <v>900.0</v>
      </c>
      <c r="I542">
        <v>120.0</v>
      </c>
      <c r="J542" t="s">
        <v>977</v>
      </c>
      <c r="K542" t="s">
        <v>18</v>
      </c>
      <c r="L542" t="s">
        <v>19</v>
      </c>
    </row>
    <row r="543" spans="1:12">
      <c r="A543">
        <v>748</v>
      </c>
      <c r="B543" t="s">
        <v>2194</v>
      </c>
      <c r="C543" t="s">
        <v>2195</v>
      </c>
      <c r="D543" t="s">
        <v>14</v>
      </c>
      <c r="E543" t="s">
        <v>2196</v>
      </c>
      <c r="F543" t="s">
        <v>124</v>
      </c>
      <c r="G543" t="str">
        <f>"0071051"</f>
        <v>0</v>
      </c>
      <c r="H543">
        <v>900.0</v>
      </c>
      <c r="I543">
        <v>118.5</v>
      </c>
      <c r="J543" t="s">
        <v>2197</v>
      </c>
      <c r="K543" t="s">
        <v>18</v>
      </c>
      <c r="L543" t="s">
        <v>19</v>
      </c>
    </row>
    <row r="544" spans="1:12">
      <c r="A544">
        <v>750</v>
      </c>
      <c r="B544" t="s">
        <v>2198</v>
      </c>
      <c r="C544" t="s">
        <v>2199</v>
      </c>
      <c r="D544" t="s">
        <v>45</v>
      </c>
      <c r="E544" t="s">
        <v>2200</v>
      </c>
      <c r="F544" t="s">
        <v>96</v>
      </c>
      <c r="G544" t="str">
        <f>"0091013"</f>
        <v>0</v>
      </c>
      <c r="H544">
        <v>900.0</v>
      </c>
      <c r="I544">
        <v>134.25</v>
      </c>
      <c r="J544" t="s">
        <v>2201</v>
      </c>
      <c r="K544" t="s">
        <v>18</v>
      </c>
      <c r="L544" t="s">
        <v>19</v>
      </c>
    </row>
    <row r="545" spans="1:12">
      <c r="A545">
        <v>751</v>
      </c>
      <c r="B545" t="s">
        <v>2202</v>
      </c>
      <c r="C545" t="s">
        <v>2203</v>
      </c>
      <c r="D545" t="s">
        <v>45</v>
      </c>
      <c r="E545" t="s">
        <v>2204</v>
      </c>
      <c r="F545" t="s">
        <v>86</v>
      </c>
      <c r="G545" t="str">
        <f>"0093030"</f>
        <v>0</v>
      </c>
      <c r="H545">
        <v>1000.0</v>
      </c>
      <c r="I545">
        <v>150.0</v>
      </c>
      <c r="J545" t="s">
        <v>650</v>
      </c>
      <c r="K545" t="s">
        <v>18</v>
      </c>
      <c r="L545" t="s">
        <v>19</v>
      </c>
    </row>
    <row r="546" spans="1:12">
      <c r="A546">
        <v>752</v>
      </c>
      <c r="B546" t="s">
        <v>2205</v>
      </c>
      <c r="C546" t="s">
        <v>2206</v>
      </c>
      <c r="D546" t="s">
        <v>45</v>
      </c>
      <c r="E546" t="s">
        <v>2207</v>
      </c>
      <c r="F546" t="s">
        <v>81</v>
      </c>
      <c r="G546" t="str">
        <f>"0093021"</f>
        <v>0</v>
      </c>
      <c r="H546">
        <v>900.0</v>
      </c>
      <c r="I546">
        <v>116.25</v>
      </c>
      <c r="J546" t="s">
        <v>2208</v>
      </c>
      <c r="K546" t="s">
        <v>18</v>
      </c>
      <c r="L546" t="s">
        <v>19</v>
      </c>
    </row>
    <row r="547" spans="1:12">
      <c r="A547">
        <v>753</v>
      </c>
      <c r="B547" t="s">
        <v>2209</v>
      </c>
      <c r="C547" t="s">
        <v>2210</v>
      </c>
      <c r="D547" t="s">
        <v>45</v>
      </c>
      <c r="E547" t="s">
        <v>2211</v>
      </c>
      <c r="F547" t="s">
        <v>124</v>
      </c>
      <c r="G547" t="str">
        <f>"0071051"</f>
        <v>0</v>
      </c>
      <c r="H547">
        <v>900.0</v>
      </c>
      <c r="I547">
        <v>120.0</v>
      </c>
      <c r="J547" t="s">
        <v>1910</v>
      </c>
      <c r="K547" t="s">
        <v>18</v>
      </c>
      <c r="L547" t="s">
        <v>19</v>
      </c>
    </row>
    <row r="548" spans="1:12">
      <c r="A548">
        <v>754</v>
      </c>
      <c r="B548" t="s">
        <v>2212</v>
      </c>
      <c r="C548" t="s">
        <v>2213</v>
      </c>
      <c r="D548" t="s">
        <v>45</v>
      </c>
      <c r="E548" t="s">
        <v>2214</v>
      </c>
      <c r="F548" t="s">
        <v>1699</v>
      </c>
      <c r="G548" t="str">
        <f>"9011031"</f>
        <v>0</v>
      </c>
      <c r="H548">
        <v>900.0</v>
      </c>
      <c r="I548">
        <v>105.0</v>
      </c>
      <c r="J548" t="s">
        <v>2215</v>
      </c>
      <c r="K548" t="s">
        <v>18</v>
      </c>
      <c r="L548" t="s">
        <v>19</v>
      </c>
    </row>
    <row r="549" spans="1:12">
      <c r="A549">
        <v>755</v>
      </c>
      <c r="B549" t="s">
        <v>2216</v>
      </c>
      <c r="C549" t="s">
        <v>2217</v>
      </c>
      <c r="D549" t="s">
        <v>14</v>
      </c>
      <c r="E549" t="s">
        <v>2218</v>
      </c>
      <c r="F549" t="s">
        <v>2219</v>
      </c>
      <c r="G549" t="str">
        <f>"6033030"</f>
        <v>0</v>
      </c>
      <c r="H549">
        <v>900.0</v>
      </c>
      <c r="I549">
        <v>135.0</v>
      </c>
      <c r="J549" t="s">
        <v>2220</v>
      </c>
      <c r="K549" t="s">
        <v>18</v>
      </c>
      <c r="L549" t="s">
        <v>19</v>
      </c>
    </row>
    <row r="550" spans="1:12">
      <c r="A550">
        <v>756</v>
      </c>
      <c r="B550" t="s">
        <v>2221</v>
      </c>
      <c r="C550" t="s">
        <v>2222</v>
      </c>
      <c r="D550" t="s">
        <v>45</v>
      </c>
      <c r="E550" t="s">
        <v>2223</v>
      </c>
      <c r="F550" t="s">
        <v>124</v>
      </c>
      <c r="G550" t="str">
        <f>"0071051"</f>
        <v>0</v>
      </c>
      <c r="H550">
        <v>900.0</v>
      </c>
      <c r="I550">
        <v>131.25</v>
      </c>
      <c r="J550" t="s">
        <v>2224</v>
      </c>
      <c r="K550" t="s">
        <v>18</v>
      </c>
      <c r="L550" t="s">
        <v>19</v>
      </c>
    </row>
    <row r="551" spans="1:12">
      <c r="A551">
        <v>758</v>
      </c>
      <c r="B551" t="s">
        <v>2225</v>
      </c>
      <c r="C551" t="s">
        <v>2226</v>
      </c>
      <c r="D551" t="s">
        <v>45</v>
      </c>
      <c r="E551" t="s">
        <v>2227</v>
      </c>
      <c r="F551" t="s">
        <v>81</v>
      </c>
      <c r="G551" t="str">
        <f>"0093021"</f>
        <v>0</v>
      </c>
      <c r="H551">
        <v>950.0</v>
      </c>
      <c r="I551">
        <v>142.5</v>
      </c>
      <c r="J551" t="s">
        <v>2228</v>
      </c>
      <c r="K551" t="s">
        <v>18</v>
      </c>
      <c r="L551" t="s">
        <v>19</v>
      </c>
    </row>
    <row r="552" spans="1:12">
      <c r="A552">
        <v>760</v>
      </c>
      <c r="B552" t="s">
        <v>1387</v>
      </c>
      <c r="C552" t="s">
        <v>2229</v>
      </c>
      <c r="D552" t="s">
        <v>14</v>
      </c>
      <c r="E552" t="s">
        <v>2230</v>
      </c>
      <c r="F552" t="s">
        <v>2231</v>
      </c>
      <c r="G552" t="str">
        <f>"9022041"</f>
        <v>0</v>
      </c>
      <c r="H552">
        <v>1210.0</v>
      </c>
      <c r="I552">
        <v>181.5</v>
      </c>
      <c r="J552" t="s">
        <v>1212</v>
      </c>
      <c r="K552" t="s">
        <v>18</v>
      </c>
      <c r="L552" t="s">
        <v>19</v>
      </c>
    </row>
    <row r="553" spans="1:12">
      <c r="A553">
        <v>761</v>
      </c>
      <c r="B553" t="s">
        <v>2232</v>
      </c>
      <c r="C553" t="s">
        <v>838</v>
      </c>
      <c r="D553" t="s">
        <v>45</v>
      </c>
      <c r="E553" t="s">
        <v>2233</v>
      </c>
      <c r="F553" t="s">
        <v>2234</v>
      </c>
      <c r="G553" t="str">
        <f>"0037040"</f>
        <v>0</v>
      </c>
      <c r="H553">
        <v>1402.0</v>
      </c>
      <c r="I553">
        <v>280.4</v>
      </c>
      <c r="J553" t="s">
        <v>2235</v>
      </c>
      <c r="K553" t="s">
        <v>18</v>
      </c>
      <c r="L553" t="s">
        <v>19</v>
      </c>
    </row>
    <row r="554" spans="1:12">
      <c r="A554">
        <v>762</v>
      </c>
      <c r="B554" t="s">
        <v>2236</v>
      </c>
      <c r="C554" t="s">
        <v>2237</v>
      </c>
      <c r="D554" t="s">
        <v>45</v>
      </c>
      <c r="E554" t="s">
        <v>2238</v>
      </c>
      <c r="F554" t="s">
        <v>47</v>
      </c>
      <c r="G554" t="str">
        <f>"8033011"</f>
        <v>0</v>
      </c>
      <c r="H554">
        <v>900.0</v>
      </c>
      <c r="I554">
        <v>120.0</v>
      </c>
      <c r="J554" t="s">
        <v>2239</v>
      </c>
      <c r="K554" t="s">
        <v>18</v>
      </c>
      <c r="L554" t="s">
        <v>19</v>
      </c>
    </row>
    <row r="555" spans="1:12">
      <c r="A555">
        <v>763</v>
      </c>
      <c r="B555" t="s">
        <v>2240</v>
      </c>
      <c r="C555" t="s">
        <v>2241</v>
      </c>
      <c r="D555" t="s">
        <v>45</v>
      </c>
      <c r="E555" t="s">
        <v>2242</v>
      </c>
      <c r="F555" t="s">
        <v>380</v>
      </c>
      <c r="G555" t="str">
        <f>"0071053"</f>
        <v>0</v>
      </c>
      <c r="H555">
        <v>1200.0</v>
      </c>
      <c r="I555">
        <v>180.0</v>
      </c>
      <c r="J555" t="s">
        <v>2243</v>
      </c>
      <c r="K555" t="s">
        <v>18</v>
      </c>
      <c r="L555" t="s">
        <v>19</v>
      </c>
    </row>
    <row r="556" spans="1:12">
      <c r="A556">
        <v>766</v>
      </c>
      <c r="B556" t="s">
        <v>2244</v>
      </c>
      <c r="C556" t="s">
        <v>2245</v>
      </c>
      <c r="D556" t="s">
        <v>45</v>
      </c>
      <c r="E556" t="s">
        <v>2246</v>
      </c>
      <c r="F556" t="s">
        <v>2247</v>
      </c>
      <c r="G556" t="str">
        <f>"0017032"</f>
        <v>0</v>
      </c>
      <c r="H556">
        <v>4200.0</v>
      </c>
      <c r="I556">
        <v>500.0</v>
      </c>
      <c r="J556" t="s">
        <v>2248</v>
      </c>
      <c r="K556" t="s">
        <v>18</v>
      </c>
      <c r="L556" t="s">
        <v>19</v>
      </c>
    </row>
    <row r="557" spans="1:12">
      <c r="A557">
        <v>767</v>
      </c>
      <c r="B557" t="s">
        <v>2249</v>
      </c>
      <c r="C557" t="s">
        <v>2250</v>
      </c>
      <c r="D557" t="s">
        <v>45</v>
      </c>
      <c r="E557" t="s">
        <v>2251</v>
      </c>
      <c r="F557" t="s">
        <v>195</v>
      </c>
      <c r="G557" t="str">
        <f>"0017051"</f>
        <v>0</v>
      </c>
      <c r="H557">
        <v>900.0</v>
      </c>
      <c r="I557">
        <v>120.0</v>
      </c>
      <c r="J557" t="s">
        <v>2252</v>
      </c>
      <c r="K557" t="s">
        <v>18</v>
      </c>
      <c r="L557" t="s">
        <v>19</v>
      </c>
    </row>
    <row r="558" spans="1:12">
      <c r="A558">
        <v>768</v>
      </c>
      <c r="B558" t="s">
        <v>2253</v>
      </c>
      <c r="C558" t="s">
        <v>2254</v>
      </c>
      <c r="D558" t="s">
        <v>45</v>
      </c>
      <c r="E558" t="s">
        <v>2255</v>
      </c>
      <c r="F558" t="s">
        <v>67</v>
      </c>
      <c r="G558" t="str">
        <f>"8011031"</f>
        <v>0</v>
      </c>
      <c r="H558">
        <v>1705.0</v>
      </c>
      <c r="I558">
        <v>255.75</v>
      </c>
      <c r="J558" t="s">
        <v>2256</v>
      </c>
      <c r="K558" t="s">
        <v>18</v>
      </c>
      <c r="L558" t="s">
        <v>19</v>
      </c>
    </row>
    <row r="559" spans="1:12">
      <c r="A559">
        <v>769</v>
      </c>
      <c r="B559" t="s">
        <v>2257</v>
      </c>
      <c r="C559" t="s">
        <v>2258</v>
      </c>
      <c r="D559" t="s">
        <v>14</v>
      </c>
      <c r="E559" t="s">
        <v>2259</v>
      </c>
      <c r="F559" t="s">
        <v>57</v>
      </c>
      <c r="G559" t="str">
        <f>"6034012"</f>
        <v>0</v>
      </c>
      <c r="H559">
        <v>900.0</v>
      </c>
      <c r="I559">
        <v>123.75</v>
      </c>
      <c r="J559" t="s">
        <v>2260</v>
      </c>
      <c r="K559" t="s">
        <v>18</v>
      </c>
      <c r="L559" t="s">
        <v>19</v>
      </c>
    </row>
    <row r="560" spans="1:12">
      <c r="A560">
        <v>770</v>
      </c>
      <c r="B560" t="s">
        <v>2261</v>
      </c>
      <c r="C560" t="s">
        <v>2262</v>
      </c>
      <c r="D560" t="s">
        <v>45</v>
      </c>
      <c r="E560" t="s">
        <v>2263</v>
      </c>
      <c r="F560" t="s">
        <v>67</v>
      </c>
      <c r="G560" t="str">
        <f>"8011031"</f>
        <v>0</v>
      </c>
      <c r="H560">
        <v>1500.0</v>
      </c>
      <c r="I560">
        <v>189.75</v>
      </c>
      <c r="J560" t="s">
        <v>2264</v>
      </c>
      <c r="K560" t="s">
        <v>18</v>
      </c>
      <c r="L560" t="s">
        <v>19</v>
      </c>
    </row>
    <row r="561" spans="1:12">
      <c r="A561">
        <v>772</v>
      </c>
      <c r="B561" t="s">
        <v>2265</v>
      </c>
      <c r="C561" t="s">
        <v>2266</v>
      </c>
      <c r="D561" t="s">
        <v>45</v>
      </c>
      <c r="E561" t="s">
        <v>2267</v>
      </c>
      <c r="F561" t="s">
        <v>101</v>
      </c>
      <c r="G561" t="str">
        <f>"0014020"</f>
        <v>0</v>
      </c>
      <c r="H561">
        <v>2585.0</v>
      </c>
      <c r="I561">
        <v>517.0</v>
      </c>
      <c r="J561" t="s">
        <v>2268</v>
      </c>
      <c r="K561" t="s">
        <v>18</v>
      </c>
      <c r="L561" t="s">
        <v>19</v>
      </c>
    </row>
    <row r="562" spans="1:12">
      <c r="A562">
        <v>773</v>
      </c>
      <c r="B562" t="s">
        <v>2269</v>
      </c>
      <c r="C562" t="s">
        <v>2270</v>
      </c>
      <c r="D562" t="s">
        <v>14</v>
      </c>
      <c r="E562" t="s">
        <v>2271</v>
      </c>
      <c r="F562" t="s">
        <v>195</v>
      </c>
      <c r="G562" t="str">
        <f>"0017051"</f>
        <v>0</v>
      </c>
      <c r="H562">
        <v>1700.0</v>
      </c>
      <c r="I562">
        <v>555.0</v>
      </c>
      <c r="J562" t="s">
        <v>2272</v>
      </c>
      <c r="K562" t="s">
        <v>18</v>
      </c>
      <c r="L562" t="s">
        <v>19</v>
      </c>
    </row>
    <row r="563" spans="1:12">
      <c r="A563">
        <v>774</v>
      </c>
      <c r="B563" t="s">
        <v>2273</v>
      </c>
      <c r="C563" t="s">
        <v>616</v>
      </c>
      <c r="D563" t="s">
        <v>45</v>
      </c>
      <c r="E563" t="s">
        <v>2274</v>
      </c>
      <c r="F563" t="s">
        <v>1617</v>
      </c>
      <c r="G563" t="str">
        <f>"0036051"</f>
        <v>0</v>
      </c>
      <c r="H563">
        <v>900.0</v>
      </c>
      <c r="I563">
        <v>327.5</v>
      </c>
      <c r="J563" t="s">
        <v>2275</v>
      </c>
      <c r="K563" t="s">
        <v>18</v>
      </c>
      <c r="L563" t="s">
        <v>19</v>
      </c>
    </row>
    <row r="564" spans="1:12">
      <c r="A564">
        <v>775</v>
      </c>
      <c r="B564" t="s">
        <v>2276</v>
      </c>
      <c r="C564" t="s">
        <v>2277</v>
      </c>
      <c r="D564" t="s">
        <v>14</v>
      </c>
      <c r="E564" t="s">
        <v>2278</v>
      </c>
      <c r="F564" t="s">
        <v>101</v>
      </c>
      <c r="G564" t="str">
        <f>"0014020"</f>
        <v>0</v>
      </c>
      <c r="H564">
        <v>2585.0</v>
      </c>
      <c r="I564">
        <v>646.25</v>
      </c>
      <c r="J564" t="s">
        <v>2279</v>
      </c>
      <c r="K564" t="s">
        <v>18</v>
      </c>
      <c r="L564" t="s">
        <v>19</v>
      </c>
    </row>
    <row r="565" spans="1:12">
      <c r="A565">
        <v>777</v>
      </c>
      <c r="B565" t="s">
        <v>2280</v>
      </c>
      <c r="C565" t="s">
        <v>2281</v>
      </c>
      <c r="D565" t="s">
        <v>45</v>
      </c>
      <c r="E565" t="s">
        <v>2282</v>
      </c>
      <c r="F565" t="s">
        <v>81</v>
      </c>
      <c r="G565" t="str">
        <f>"0093021"</f>
        <v>0</v>
      </c>
      <c r="H565">
        <v>900.0</v>
      </c>
      <c r="I565">
        <v>120.0</v>
      </c>
      <c r="J565" t="s">
        <v>2283</v>
      </c>
      <c r="K565" t="s">
        <v>18</v>
      </c>
      <c r="L565" t="s">
        <v>19</v>
      </c>
    </row>
    <row r="566" spans="1:12">
      <c r="A566">
        <v>780</v>
      </c>
      <c r="B566" t="s">
        <v>974</v>
      </c>
      <c r="C566" t="s">
        <v>2284</v>
      </c>
      <c r="D566" t="s">
        <v>45</v>
      </c>
      <c r="E566" t="s">
        <v>2285</v>
      </c>
      <c r="F566" t="s">
        <v>96</v>
      </c>
      <c r="G566" t="str">
        <f>"0091013"</f>
        <v>0</v>
      </c>
      <c r="H566">
        <v>1100.0</v>
      </c>
      <c r="I566">
        <v>165.0</v>
      </c>
      <c r="J566" t="s">
        <v>2286</v>
      </c>
      <c r="K566" t="s">
        <v>18</v>
      </c>
      <c r="L566" t="s">
        <v>19</v>
      </c>
    </row>
    <row r="567" spans="1:12">
      <c r="A567">
        <v>781</v>
      </c>
      <c r="B567" t="s">
        <v>2287</v>
      </c>
      <c r="C567" t="s">
        <v>2288</v>
      </c>
      <c r="D567" t="s">
        <v>45</v>
      </c>
      <c r="E567" t="s">
        <v>2289</v>
      </c>
      <c r="F567" t="s">
        <v>2290</v>
      </c>
      <c r="G567" t="str">
        <f>"0013011"</f>
        <v>0</v>
      </c>
      <c r="H567">
        <v>1540.0</v>
      </c>
      <c r="I567">
        <v>231.0</v>
      </c>
      <c r="J567" t="s">
        <v>2291</v>
      </c>
      <c r="K567" t="s">
        <v>18</v>
      </c>
      <c r="L567" t="s">
        <v>19</v>
      </c>
    </row>
    <row r="568" spans="1:12">
      <c r="A568">
        <v>783</v>
      </c>
      <c r="B568" t="s">
        <v>2292</v>
      </c>
      <c r="C568" t="s">
        <v>2293</v>
      </c>
      <c r="D568" t="s">
        <v>45</v>
      </c>
      <c r="E568" t="s">
        <v>2294</v>
      </c>
      <c r="F568" t="s">
        <v>371</v>
      </c>
      <c r="G568" t="str">
        <f>"0093022"</f>
        <v>0</v>
      </c>
      <c r="H568">
        <v>900.0</v>
      </c>
      <c r="I568">
        <v>131.25</v>
      </c>
      <c r="J568" t="s">
        <v>2295</v>
      </c>
      <c r="K568" t="s">
        <v>18</v>
      </c>
      <c r="L568" t="s">
        <v>19</v>
      </c>
    </row>
    <row r="569" spans="1:12">
      <c r="A569">
        <v>784</v>
      </c>
      <c r="B569" t="s">
        <v>2296</v>
      </c>
      <c r="C569" t="s">
        <v>2297</v>
      </c>
      <c r="D569" t="s">
        <v>45</v>
      </c>
      <c r="E569" t="s">
        <v>2298</v>
      </c>
      <c r="F569" t="s">
        <v>96</v>
      </c>
      <c r="G569" t="str">
        <f>"0091013"</f>
        <v>0</v>
      </c>
      <c r="H569">
        <v>900.0</v>
      </c>
      <c r="I569">
        <v>112.5</v>
      </c>
      <c r="J569" t="s">
        <v>2299</v>
      </c>
      <c r="K569" t="s">
        <v>18</v>
      </c>
      <c r="L569" t="s">
        <v>19</v>
      </c>
    </row>
    <row r="570" spans="1:12">
      <c r="A570">
        <v>785</v>
      </c>
      <c r="B570" t="s">
        <v>1387</v>
      </c>
      <c r="C570" t="s">
        <v>2300</v>
      </c>
      <c r="D570" t="s">
        <v>14</v>
      </c>
      <c r="E570" t="s">
        <v>2301</v>
      </c>
      <c r="F570" t="s">
        <v>57</v>
      </c>
      <c r="G570" t="str">
        <f>"6034012"</f>
        <v>0</v>
      </c>
      <c r="H570">
        <v>900.0</v>
      </c>
      <c r="I570">
        <v>115.5</v>
      </c>
      <c r="J570" t="s">
        <v>2302</v>
      </c>
      <c r="K570" t="s">
        <v>18</v>
      </c>
      <c r="L570" t="s">
        <v>19</v>
      </c>
    </row>
    <row r="571" spans="1:12">
      <c r="A571">
        <v>786</v>
      </c>
      <c r="B571" t="s">
        <v>2303</v>
      </c>
      <c r="C571" t="s">
        <v>2304</v>
      </c>
      <c r="D571" t="s">
        <v>45</v>
      </c>
      <c r="E571" t="s">
        <v>2305</v>
      </c>
      <c r="F571" t="s">
        <v>91</v>
      </c>
      <c r="G571" t="str">
        <f>"0101071"</f>
        <v>0</v>
      </c>
      <c r="H571">
        <v>1045.0</v>
      </c>
      <c r="I571">
        <v>156.75</v>
      </c>
      <c r="J571" t="s">
        <v>2306</v>
      </c>
      <c r="K571" t="s">
        <v>18</v>
      </c>
      <c r="L571" t="s">
        <v>19</v>
      </c>
    </row>
    <row r="572" spans="1:12">
      <c r="A572">
        <v>788</v>
      </c>
      <c r="B572" t="s">
        <v>2307</v>
      </c>
      <c r="C572" t="s">
        <v>2308</v>
      </c>
      <c r="D572" t="s">
        <v>14</v>
      </c>
      <c r="E572" t="s">
        <v>2309</v>
      </c>
      <c r="F572" t="s">
        <v>2310</v>
      </c>
      <c r="G572" t="str">
        <f>"0019010"</f>
        <v>0</v>
      </c>
      <c r="H572">
        <v>1540.0</v>
      </c>
      <c r="I572">
        <v>231.0</v>
      </c>
      <c r="J572" t="s">
        <v>2311</v>
      </c>
      <c r="K572" t="s">
        <v>18</v>
      </c>
      <c r="L572" t="s">
        <v>19</v>
      </c>
    </row>
    <row r="573" spans="1:12">
      <c r="A573">
        <v>789</v>
      </c>
      <c r="B573" t="s">
        <v>2312</v>
      </c>
      <c r="C573" t="s">
        <v>2313</v>
      </c>
      <c r="D573" t="s">
        <v>45</v>
      </c>
      <c r="E573" t="s">
        <v>2314</v>
      </c>
      <c r="F573" t="s">
        <v>2055</v>
      </c>
      <c r="G573" t="str">
        <f>"0051023"</f>
        <v>0</v>
      </c>
      <c r="H573">
        <v>2090.0</v>
      </c>
      <c r="I573">
        <v>910.0</v>
      </c>
      <c r="J573" t="s">
        <v>1918</v>
      </c>
      <c r="K573" t="s">
        <v>18</v>
      </c>
      <c r="L573" t="s">
        <v>19</v>
      </c>
    </row>
    <row r="574" spans="1:12">
      <c r="A574">
        <v>790</v>
      </c>
      <c r="B574" t="s">
        <v>2315</v>
      </c>
      <c r="C574" t="s">
        <v>2316</v>
      </c>
      <c r="D574" t="s">
        <v>14</v>
      </c>
      <c r="E574" t="s">
        <v>2317</v>
      </c>
      <c r="F574" t="s">
        <v>551</v>
      </c>
      <c r="G574" t="str">
        <f>"0078200"</f>
        <v>0</v>
      </c>
      <c r="H574">
        <v>1100.0</v>
      </c>
      <c r="I574">
        <v>165.0</v>
      </c>
      <c r="J574" t="s">
        <v>2318</v>
      </c>
      <c r="K574" t="s">
        <v>18</v>
      </c>
      <c r="L574" t="s">
        <v>19</v>
      </c>
    </row>
    <row r="575" spans="1:12">
      <c r="A575">
        <v>791</v>
      </c>
      <c r="B575" t="s">
        <v>2319</v>
      </c>
      <c r="C575" t="s">
        <v>2320</v>
      </c>
      <c r="D575" t="s">
        <v>14</v>
      </c>
      <c r="E575" t="s">
        <v>2321</v>
      </c>
      <c r="F575" t="s">
        <v>31</v>
      </c>
      <c r="G575" t="str">
        <f>"0103050"</f>
        <v>0</v>
      </c>
      <c r="H575">
        <v>1600.0</v>
      </c>
      <c r="I575">
        <v>240.0</v>
      </c>
      <c r="J575" t="s">
        <v>2322</v>
      </c>
      <c r="K575" t="s">
        <v>18</v>
      </c>
      <c r="L575" t="s">
        <v>19</v>
      </c>
    </row>
    <row r="576" spans="1:12">
      <c r="A576">
        <v>792</v>
      </c>
      <c r="B576" t="s">
        <v>2323</v>
      </c>
      <c r="C576" t="s">
        <v>2324</v>
      </c>
      <c r="D576" t="s">
        <v>14</v>
      </c>
      <c r="E576" t="s">
        <v>2325</v>
      </c>
      <c r="F576" t="s">
        <v>2326</v>
      </c>
      <c r="G576" t="str">
        <f>"9054021"</f>
        <v>0</v>
      </c>
      <c r="H576">
        <v>2315.0</v>
      </c>
      <c r="I576">
        <v>947.25</v>
      </c>
      <c r="J576" t="s">
        <v>2327</v>
      </c>
      <c r="K576" t="s">
        <v>18</v>
      </c>
      <c r="L576" t="s">
        <v>19</v>
      </c>
    </row>
    <row r="577" spans="1:12">
      <c r="A577">
        <v>793</v>
      </c>
      <c r="B577" t="s">
        <v>2328</v>
      </c>
      <c r="C577" t="s">
        <v>2329</v>
      </c>
      <c r="D577" t="s">
        <v>45</v>
      </c>
      <c r="E577" t="s">
        <v>2330</v>
      </c>
      <c r="F577" t="s">
        <v>243</v>
      </c>
      <c r="G577" t="str">
        <f>"0095050"</f>
        <v>0</v>
      </c>
      <c r="H577">
        <v>1050.0</v>
      </c>
      <c r="I577">
        <v>157.5</v>
      </c>
      <c r="J577" t="s">
        <v>291</v>
      </c>
      <c r="K577" t="s">
        <v>18</v>
      </c>
      <c r="L577" t="s">
        <v>19</v>
      </c>
    </row>
    <row r="578" spans="1:12">
      <c r="A578">
        <v>794</v>
      </c>
      <c r="B578" t="s">
        <v>2331</v>
      </c>
      <c r="C578" t="s">
        <v>2332</v>
      </c>
      <c r="D578" t="s">
        <v>45</v>
      </c>
      <c r="E578" t="s">
        <v>2333</v>
      </c>
      <c r="F578" t="s">
        <v>371</v>
      </c>
      <c r="G578" t="str">
        <f>"0093022"</f>
        <v>0</v>
      </c>
      <c r="H578">
        <v>900.0</v>
      </c>
      <c r="I578">
        <v>120.0</v>
      </c>
      <c r="J578" t="s">
        <v>2334</v>
      </c>
      <c r="K578" t="s">
        <v>18</v>
      </c>
      <c r="L578" t="s">
        <v>19</v>
      </c>
    </row>
    <row r="579" spans="1:12">
      <c r="A579">
        <v>795</v>
      </c>
      <c r="B579" t="s">
        <v>2335</v>
      </c>
      <c r="C579" t="s">
        <v>2336</v>
      </c>
      <c r="D579" t="s">
        <v>14</v>
      </c>
      <c r="E579" t="s">
        <v>2337</v>
      </c>
      <c r="F579" t="s">
        <v>1447</v>
      </c>
      <c r="G579" t="str">
        <f>"0093023"</f>
        <v>0</v>
      </c>
      <c r="H579">
        <v>1000.0</v>
      </c>
      <c r="I579">
        <v>700.0</v>
      </c>
      <c r="J579" t="s">
        <v>2338</v>
      </c>
      <c r="K579" t="s">
        <v>18</v>
      </c>
      <c r="L579" t="s">
        <v>19</v>
      </c>
    </row>
    <row r="580" spans="1:12">
      <c r="A580">
        <v>796</v>
      </c>
      <c r="B580" t="s">
        <v>2339</v>
      </c>
      <c r="C580" t="s">
        <v>2340</v>
      </c>
      <c r="D580" t="s">
        <v>14</v>
      </c>
      <c r="E580" t="s">
        <v>2341</v>
      </c>
      <c r="F580" t="s">
        <v>195</v>
      </c>
      <c r="G580" t="str">
        <f>"0017051"</f>
        <v>0</v>
      </c>
      <c r="H580">
        <v>1650.0</v>
      </c>
      <c r="I580">
        <v>247.5</v>
      </c>
      <c r="J580" t="s">
        <v>2342</v>
      </c>
      <c r="K580" t="s">
        <v>18</v>
      </c>
      <c r="L580" t="s">
        <v>19</v>
      </c>
    </row>
    <row r="581" spans="1:12">
      <c r="A581">
        <v>800</v>
      </c>
      <c r="B581" t="s">
        <v>2343</v>
      </c>
      <c r="C581" t="s">
        <v>2344</v>
      </c>
      <c r="D581" t="s">
        <v>45</v>
      </c>
      <c r="E581" t="s">
        <v>2345</v>
      </c>
      <c r="F581" t="s">
        <v>81</v>
      </c>
      <c r="G581" t="str">
        <f>"0093021"</f>
        <v>0</v>
      </c>
      <c r="H581">
        <v>900.0</v>
      </c>
      <c r="I581">
        <v>116.25</v>
      </c>
      <c r="J581" t="s">
        <v>2346</v>
      </c>
      <c r="K581" t="s">
        <v>18</v>
      </c>
      <c r="L581" t="s">
        <v>19</v>
      </c>
    </row>
    <row r="582" spans="1:12">
      <c r="A582">
        <v>801</v>
      </c>
      <c r="B582" t="s">
        <v>2347</v>
      </c>
      <c r="C582" t="s">
        <v>2348</v>
      </c>
      <c r="D582" t="s">
        <v>45</v>
      </c>
      <c r="E582" t="s">
        <v>2349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2350</v>
      </c>
      <c r="K582" t="s">
        <v>18</v>
      </c>
      <c r="L582" t="s">
        <v>19</v>
      </c>
    </row>
    <row r="583" spans="1:12">
      <c r="A583">
        <v>804</v>
      </c>
      <c r="B583" t="s">
        <v>2351</v>
      </c>
      <c r="C583" t="s">
        <v>2352</v>
      </c>
      <c r="D583" t="s">
        <v>14</v>
      </c>
      <c r="E583" t="s">
        <v>2353</v>
      </c>
      <c r="F583" t="s">
        <v>81</v>
      </c>
      <c r="G583" t="str">
        <f>"0093021"</f>
        <v>0</v>
      </c>
      <c r="H583">
        <v>900.0</v>
      </c>
      <c r="I583">
        <v>120.0</v>
      </c>
      <c r="J583" t="s">
        <v>2354</v>
      </c>
      <c r="K583" t="s">
        <v>18</v>
      </c>
      <c r="L583" t="s">
        <v>19</v>
      </c>
    </row>
    <row r="584" spans="1:12">
      <c r="A584">
        <v>805</v>
      </c>
      <c r="B584" t="s">
        <v>2355</v>
      </c>
      <c r="C584" t="s">
        <v>2356</v>
      </c>
      <c r="D584" t="s">
        <v>14</v>
      </c>
      <c r="E584" t="s">
        <v>2357</v>
      </c>
      <c r="F584" t="s">
        <v>47</v>
      </c>
      <c r="G584" t="str">
        <f>"8033011"</f>
        <v>0</v>
      </c>
      <c r="H584">
        <v>900.0</v>
      </c>
      <c r="I584">
        <v>116.25</v>
      </c>
      <c r="J584" t="s">
        <v>921</v>
      </c>
      <c r="K584" t="s">
        <v>18</v>
      </c>
      <c r="L584" t="s">
        <v>19</v>
      </c>
    </row>
    <row r="585" spans="1:12">
      <c r="A585">
        <v>806</v>
      </c>
      <c r="B585" t="s">
        <v>2358</v>
      </c>
      <c r="C585" t="s">
        <v>2359</v>
      </c>
      <c r="D585" t="s">
        <v>45</v>
      </c>
      <c r="E585" t="s">
        <v>2360</v>
      </c>
      <c r="F585" t="s">
        <v>460</v>
      </c>
      <c r="G585" t="str">
        <f>"8033041"</f>
        <v>0</v>
      </c>
      <c r="H585">
        <v>900.0</v>
      </c>
      <c r="I585">
        <v>116.25</v>
      </c>
      <c r="J585" t="s">
        <v>2361</v>
      </c>
      <c r="K585" t="s">
        <v>18</v>
      </c>
      <c r="L585" t="s">
        <v>19</v>
      </c>
    </row>
    <row r="586" spans="1:12">
      <c r="A586">
        <v>807</v>
      </c>
      <c r="B586" t="s">
        <v>2362</v>
      </c>
      <c r="C586" t="s">
        <v>2363</v>
      </c>
      <c r="D586" t="s">
        <v>45</v>
      </c>
      <c r="E586" t="s">
        <v>2364</v>
      </c>
      <c r="F586" t="s">
        <v>2365</v>
      </c>
      <c r="G586" t="str">
        <f>"0101072"</f>
        <v>0</v>
      </c>
      <c r="H586">
        <v>1090.0</v>
      </c>
      <c r="I586">
        <v>163.5</v>
      </c>
      <c r="J586" t="s">
        <v>2366</v>
      </c>
      <c r="K586" t="s">
        <v>18</v>
      </c>
      <c r="L586" t="s">
        <v>19</v>
      </c>
    </row>
    <row r="587" spans="1:12">
      <c r="A587">
        <v>808</v>
      </c>
      <c r="B587" t="s">
        <v>2367</v>
      </c>
      <c r="C587" t="s">
        <v>2368</v>
      </c>
      <c r="D587" t="s">
        <v>45</v>
      </c>
      <c r="E587" t="s">
        <v>2369</v>
      </c>
      <c r="F587" t="s">
        <v>124</v>
      </c>
      <c r="G587" t="str">
        <f>"0071051"</f>
        <v>0</v>
      </c>
      <c r="H587">
        <v>900.0</v>
      </c>
      <c r="I587">
        <v>133.5</v>
      </c>
      <c r="J587" t="s">
        <v>941</v>
      </c>
      <c r="K587" t="s">
        <v>18</v>
      </c>
      <c r="L587" t="s">
        <v>19</v>
      </c>
    </row>
    <row r="588" spans="1:12">
      <c r="A588">
        <v>809</v>
      </c>
      <c r="B588" t="s">
        <v>2370</v>
      </c>
      <c r="C588" t="s">
        <v>2371</v>
      </c>
      <c r="D588" t="s">
        <v>14</v>
      </c>
      <c r="E588" t="s">
        <v>2372</v>
      </c>
      <c r="F588" t="s">
        <v>2373</v>
      </c>
      <c r="G588" t="str">
        <f>"8033060"</f>
        <v>0</v>
      </c>
      <c r="H588">
        <v>4050.0</v>
      </c>
      <c r="I588">
        <v>500.0</v>
      </c>
      <c r="J588" t="s">
        <v>2374</v>
      </c>
      <c r="K588" t="s">
        <v>18</v>
      </c>
      <c r="L588" t="s">
        <v>19</v>
      </c>
    </row>
    <row r="589" spans="1:12">
      <c r="A589">
        <v>810</v>
      </c>
      <c r="B589" t="s">
        <v>2375</v>
      </c>
      <c r="C589" t="s">
        <v>2376</v>
      </c>
      <c r="D589" t="s">
        <v>45</v>
      </c>
      <c r="E589" t="s">
        <v>2377</v>
      </c>
      <c r="F589" t="s">
        <v>195</v>
      </c>
      <c r="G589" t="str">
        <f>"0017051"</f>
        <v>0</v>
      </c>
      <c r="H589">
        <v>1682.0</v>
      </c>
      <c r="I589">
        <v>300.0</v>
      </c>
      <c r="J589" t="s">
        <v>2378</v>
      </c>
      <c r="K589" t="s">
        <v>18</v>
      </c>
      <c r="L589" t="s">
        <v>19</v>
      </c>
    </row>
    <row r="590" spans="1:12">
      <c r="A590">
        <v>811</v>
      </c>
      <c r="B590" t="s">
        <v>2379</v>
      </c>
      <c r="C590" t="s">
        <v>2380</v>
      </c>
      <c r="D590" t="s">
        <v>45</v>
      </c>
      <c r="E590" t="s">
        <v>2381</v>
      </c>
      <c r="F590" t="s">
        <v>101</v>
      </c>
      <c r="G590" t="str">
        <f>"0014020"</f>
        <v>0</v>
      </c>
      <c r="H590">
        <v>2585.0</v>
      </c>
      <c r="I590">
        <v>517.0</v>
      </c>
      <c r="J590" t="s">
        <v>2382</v>
      </c>
      <c r="K590" t="s">
        <v>18</v>
      </c>
      <c r="L590" t="s">
        <v>19</v>
      </c>
    </row>
    <row r="591" spans="1:12">
      <c r="A591">
        <v>812</v>
      </c>
      <c r="B591" t="s">
        <v>2383</v>
      </c>
      <c r="C591" t="s">
        <v>2384</v>
      </c>
      <c r="D591" t="s">
        <v>45</v>
      </c>
      <c r="E591" t="s">
        <v>2385</v>
      </c>
      <c r="F591" t="s">
        <v>101</v>
      </c>
      <c r="G591" t="str">
        <f>"0014020"</f>
        <v>0</v>
      </c>
      <c r="H591">
        <v>2585.0</v>
      </c>
      <c r="I591">
        <v>517.0</v>
      </c>
      <c r="J591" t="s">
        <v>2386</v>
      </c>
      <c r="K591" t="s">
        <v>18</v>
      </c>
      <c r="L591" t="s">
        <v>19</v>
      </c>
    </row>
    <row r="592" spans="1:12">
      <c r="A592">
        <v>813</v>
      </c>
      <c r="B592" t="s">
        <v>2387</v>
      </c>
      <c r="C592" t="s">
        <v>2388</v>
      </c>
      <c r="D592" t="s">
        <v>14</v>
      </c>
      <c r="E592" t="s">
        <v>2389</v>
      </c>
      <c r="F592" t="s">
        <v>2390</v>
      </c>
      <c r="G592" t="str">
        <f>"0103013"</f>
        <v>0</v>
      </c>
      <c r="H592">
        <v>2266.0</v>
      </c>
      <c r="I592">
        <v>339.9</v>
      </c>
      <c r="J592" t="s">
        <v>2391</v>
      </c>
      <c r="K592" t="s">
        <v>18</v>
      </c>
      <c r="L592" t="s">
        <v>19</v>
      </c>
    </row>
    <row r="593" spans="1:12">
      <c r="A593">
        <v>814</v>
      </c>
      <c r="B593" t="s">
        <v>2392</v>
      </c>
      <c r="C593" t="s">
        <v>2393</v>
      </c>
      <c r="D593" t="s">
        <v>45</v>
      </c>
      <c r="E593" t="s">
        <v>2394</v>
      </c>
      <c r="F593" t="s">
        <v>101</v>
      </c>
      <c r="G593" t="str">
        <f>"0014020"</f>
        <v>0</v>
      </c>
      <c r="H593">
        <v>2585.0</v>
      </c>
      <c r="I593">
        <v>517.0</v>
      </c>
      <c r="J593" t="s">
        <v>2395</v>
      </c>
      <c r="K593" t="s">
        <v>18</v>
      </c>
      <c r="L593" t="s">
        <v>19</v>
      </c>
    </row>
    <row r="594" spans="1:12">
      <c r="A594">
        <v>815</v>
      </c>
      <c r="B594" t="s">
        <v>2396</v>
      </c>
      <c r="C594" t="s">
        <v>2397</v>
      </c>
      <c r="D594" t="s">
        <v>14</v>
      </c>
      <c r="E594" t="s">
        <v>2398</v>
      </c>
      <c r="F594" t="s">
        <v>2399</v>
      </c>
      <c r="G594" t="str">
        <f>"0095013"</f>
        <v>0</v>
      </c>
      <c r="H594">
        <v>1000.0</v>
      </c>
      <c r="I594">
        <v>150.0</v>
      </c>
      <c r="J594" t="s">
        <v>2400</v>
      </c>
      <c r="K594" t="s">
        <v>18</v>
      </c>
      <c r="L594" t="s">
        <v>19</v>
      </c>
    </row>
    <row r="595" spans="1:12">
      <c r="A595">
        <v>816</v>
      </c>
      <c r="B595" t="s">
        <v>2401</v>
      </c>
      <c r="C595" t="s">
        <v>2402</v>
      </c>
      <c r="D595" t="s">
        <v>45</v>
      </c>
      <c r="E595" t="s">
        <v>2403</v>
      </c>
      <c r="F595" t="s">
        <v>2404</v>
      </c>
      <c r="G595" t="str">
        <f>"8011032"</f>
        <v>0</v>
      </c>
      <c r="H595">
        <v>1705.0</v>
      </c>
      <c r="I595">
        <v>750.0</v>
      </c>
      <c r="J595" t="s">
        <v>183</v>
      </c>
      <c r="K595" t="s">
        <v>18</v>
      </c>
      <c r="L595" t="s">
        <v>19</v>
      </c>
    </row>
    <row r="596" spans="1:12">
      <c r="A596">
        <v>817</v>
      </c>
      <c r="B596" t="s">
        <v>783</v>
      </c>
      <c r="C596" t="s">
        <v>2405</v>
      </c>
      <c r="D596" t="s">
        <v>14</v>
      </c>
      <c r="E596" t="s">
        <v>2406</v>
      </c>
      <c r="F596" t="s">
        <v>2407</v>
      </c>
      <c r="G596" t="str">
        <f>"0021022"</f>
        <v>0</v>
      </c>
      <c r="H596">
        <v>3460.0</v>
      </c>
      <c r="I596">
        <v>600.0</v>
      </c>
      <c r="J596" t="s">
        <v>183</v>
      </c>
      <c r="K596" t="s">
        <v>18</v>
      </c>
      <c r="L596" t="s">
        <v>19</v>
      </c>
    </row>
    <row r="597" spans="1:12">
      <c r="A597">
        <v>818</v>
      </c>
      <c r="B597" t="s">
        <v>2408</v>
      </c>
      <c r="C597" t="s">
        <v>2409</v>
      </c>
      <c r="D597" t="s">
        <v>45</v>
      </c>
      <c r="E597" t="s">
        <v>2410</v>
      </c>
      <c r="F597" t="s">
        <v>2411</v>
      </c>
      <c r="G597" t="str">
        <f>"8033030"</f>
        <v>0</v>
      </c>
      <c r="H597">
        <v>4050.0</v>
      </c>
      <c r="I597">
        <v>1046.0</v>
      </c>
      <c r="J597" t="s">
        <v>169</v>
      </c>
      <c r="K597" t="s">
        <v>18</v>
      </c>
      <c r="L597" t="s">
        <v>19</v>
      </c>
    </row>
    <row r="598" spans="1:12">
      <c r="A598">
        <v>819</v>
      </c>
      <c r="B598" t="s">
        <v>2412</v>
      </c>
      <c r="C598" t="s">
        <v>2413</v>
      </c>
      <c r="D598" t="s">
        <v>14</v>
      </c>
      <c r="E598" t="s">
        <v>2414</v>
      </c>
      <c r="F598" t="s">
        <v>2415</v>
      </c>
      <c r="G598" t="str">
        <f>"8035030"</f>
        <v>0</v>
      </c>
      <c r="H598">
        <v>3950.0</v>
      </c>
      <c r="I598">
        <v>1000.0</v>
      </c>
      <c r="J598" t="s">
        <v>2416</v>
      </c>
      <c r="K598" t="s">
        <v>18</v>
      </c>
      <c r="L598" t="s">
        <v>19</v>
      </c>
    </row>
    <row r="599" spans="1:12">
      <c r="A599">
        <v>820</v>
      </c>
      <c r="B599" t="s">
        <v>2417</v>
      </c>
      <c r="C599" t="s">
        <v>2033</v>
      </c>
      <c r="D599" t="s">
        <v>14</v>
      </c>
      <c r="E599" t="s">
        <v>2418</v>
      </c>
      <c r="F599" t="s">
        <v>47</v>
      </c>
      <c r="G599" t="str">
        <f>"8033011"</f>
        <v>0</v>
      </c>
      <c r="H599">
        <v>900.0</v>
      </c>
      <c r="I599">
        <v>120.0</v>
      </c>
      <c r="J599" t="s">
        <v>2419</v>
      </c>
      <c r="K599" t="s">
        <v>18</v>
      </c>
      <c r="L599" t="s">
        <v>19</v>
      </c>
    </row>
    <row r="600" spans="1:12">
      <c r="A600">
        <v>821</v>
      </c>
      <c r="B600" t="s">
        <v>2420</v>
      </c>
      <c r="C600" t="s">
        <v>2421</v>
      </c>
      <c r="D600" t="s">
        <v>14</v>
      </c>
      <c r="E600" t="s">
        <v>2422</v>
      </c>
      <c r="F600" t="s">
        <v>47</v>
      </c>
      <c r="G600" t="str">
        <f>"8033011"</f>
        <v>0</v>
      </c>
      <c r="H600">
        <v>900.0</v>
      </c>
      <c r="I600">
        <v>120.0</v>
      </c>
      <c r="J600" t="s">
        <v>2423</v>
      </c>
      <c r="K600" t="s">
        <v>18</v>
      </c>
      <c r="L600" t="s">
        <v>19</v>
      </c>
    </row>
    <row r="601" spans="1:12">
      <c r="A601">
        <v>822</v>
      </c>
      <c r="B601" t="s">
        <v>2424</v>
      </c>
      <c r="C601" t="s">
        <v>2425</v>
      </c>
      <c r="D601" t="s">
        <v>45</v>
      </c>
      <c r="E601" t="s">
        <v>2426</v>
      </c>
      <c r="F601" t="s">
        <v>2427</v>
      </c>
      <c r="G601" t="str">
        <f>"0054021"</f>
        <v>0</v>
      </c>
      <c r="H601">
        <v>975.0</v>
      </c>
      <c r="I601">
        <v>471.25</v>
      </c>
      <c r="J601" t="s">
        <v>2260</v>
      </c>
      <c r="K601" t="s">
        <v>18</v>
      </c>
      <c r="L601" t="s">
        <v>19</v>
      </c>
    </row>
    <row r="602" spans="1:12">
      <c r="A602">
        <v>824</v>
      </c>
      <c r="B602" t="s">
        <v>2428</v>
      </c>
      <c r="C602" t="s">
        <v>2429</v>
      </c>
      <c r="D602" t="s">
        <v>45</v>
      </c>
      <c r="E602" t="s">
        <v>2430</v>
      </c>
      <c r="F602" t="s">
        <v>2431</v>
      </c>
      <c r="G602" t="str">
        <f>"0012110"</f>
        <v>0</v>
      </c>
      <c r="H602">
        <v>3250.0</v>
      </c>
      <c r="I602">
        <v>500.0</v>
      </c>
      <c r="J602" t="s">
        <v>2432</v>
      </c>
      <c r="K602" t="s">
        <v>18</v>
      </c>
      <c r="L602" t="s">
        <v>19</v>
      </c>
    </row>
    <row r="603" spans="1:12">
      <c r="A603">
        <v>831</v>
      </c>
      <c r="B603" t="s">
        <v>2433</v>
      </c>
      <c r="C603" t="s">
        <v>2434</v>
      </c>
      <c r="D603" t="s">
        <v>45</v>
      </c>
      <c r="E603" t="s">
        <v>2435</v>
      </c>
      <c r="F603" t="s">
        <v>2046</v>
      </c>
      <c r="G603" t="str">
        <f>"0091022"</f>
        <v>0</v>
      </c>
      <c r="H603">
        <v>4000.0</v>
      </c>
      <c r="I603">
        <v>850.0</v>
      </c>
      <c r="J603" t="s">
        <v>2004</v>
      </c>
      <c r="K603" t="s">
        <v>18</v>
      </c>
      <c r="L603" t="s">
        <v>19</v>
      </c>
    </row>
    <row r="604" spans="1:12">
      <c r="A604">
        <v>832</v>
      </c>
      <c r="B604" t="s">
        <v>2436</v>
      </c>
      <c r="C604" t="s">
        <v>2437</v>
      </c>
      <c r="D604" t="s">
        <v>45</v>
      </c>
      <c r="E604" t="s">
        <v>2438</v>
      </c>
      <c r="F604" t="s">
        <v>81</v>
      </c>
      <c r="G604" t="str">
        <f>"0093021"</f>
        <v>0</v>
      </c>
      <c r="H604">
        <v>900.0</v>
      </c>
      <c r="I604">
        <v>135.0</v>
      </c>
      <c r="J604" t="s">
        <v>2439</v>
      </c>
      <c r="K604" t="s">
        <v>18</v>
      </c>
      <c r="L604" t="s">
        <v>19</v>
      </c>
    </row>
    <row r="605" spans="1:12">
      <c r="A605">
        <v>833</v>
      </c>
      <c r="B605" t="s">
        <v>2440</v>
      </c>
      <c r="C605" t="s">
        <v>2441</v>
      </c>
      <c r="D605" t="s">
        <v>45</v>
      </c>
      <c r="E605" t="s">
        <v>2442</v>
      </c>
      <c r="F605" t="s">
        <v>460</v>
      </c>
      <c r="G605" t="str">
        <f>"8033041"</f>
        <v>0</v>
      </c>
      <c r="H605">
        <v>900.0</v>
      </c>
      <c r="I605">
        <v>116.25</v>
      </c>
      <c r="J605" t="s">
        <v>2443</v>
      </c>
      <c r="K605" t="s">
        <v>18</v>
      </c>
      <c r="L605" t="s">
        <v>19</v>
      </c>
    </row>
    <row r="606" spans="1:12">
      <c r="A606">
        <v>835</v>
      </c>
      <c r="B606" t="s">
        <v>2444</v>
      </c>
      <c r="C606" t="s">
        <v>2445</v>
      </c>
      <c r="D606" t="s">
        <v>14</v>
      </c>
      <c r="E606" t="s">
        <v>2446</v>
      </c>
      <c r="F606" t="s">
        <v>81</v>
      </c>
      <c r="G606" t="str">
        <f>"0093021"</f>
        <v>0</v>
      </c>
      <c r="H606">
        <v>900.0</v>
      </c>
      <c r="I606">
        <v>116.25</v>
      </c>
      <c r="J606" t="s">
        <v>2447</v>
      </c>
      <c r="K606" t="s">
        <v>18</v>
      </c>
      <c r="L606" t="s">
        <v>19</v>
      </c>
    </row>
    <row r="607" spans="1:12">
      <c r="A607">
        <v>836</v>
      </c>
      <c r="B607" t="s">
        <v>2448</v>
      </c>
      <c r="C607" t="s">
        <v>2449</v>
      </c>
      <c r="D607" t="s">
        <v>45</v>
      </c>
      <c r="E607" t="s">
        <v>2450</v>
      </c>
      <c r="F607" t="s">
        <v>177</v>
      </c>
      <c r="G607" t="str">
        <f>"0071052"</f>
        <v>0</v>
      </c>
      <c r="H607">
        <v>935.0</v>
      </c>
      <c r="I607">
        <v>125.25</v>
      </c>
      <c r="J607" t="s">
        <v>2451</v>
      </c>
      <c r="K607" t="s">
        <v>18</v>
      </c>
      <c r="L607" t="s">
        <v>19</v>
      </c>
    </row>
    <row r="608" spans="1:12">
      <c r="A608">
        <v>837</v>
      </c>
      <c r="B608" t="s">
        <v>2452</v>
      </c>
      <c r="C608" t="s">
        <v>2453</v>
      </c>
      <c r="D608" t="s">
        <v>45</v>
      </c>
      <c r="E608" t="s">
        <v>2454</v>
      </c>
      <c r="F608" t="s">
        <v>81</v>
      </c>
      <c r="G608" t="str">
        <f>"0093021"</f>
        <v>0</v>
      </c>
      <c r="H608">
        <v>900.0</v>
      </c>
      <c r="I608">
        <v>120.0</v>
      </c>
      <c r="J608" t="s">
        <v>111</v>
      </c>
      <c r="K608" t="s">
        <v>18</v>
      </c>
      <c r="L608" t="s">
        <v>19</v>
      </c>
    </row>
    <row r="609" spans="1:12">
      <c r="A609">
        <v>838</v>
      </c>
      <c r="B609" t="s">
        <v>2455</v>
      </c>
      <c r="C609" t="s">
        <v>2456</v>
      </c>
      <c r="D609" t="s">
        <v>45</v>
      </c>
      <c r="E609" t="s">
        <v>2457</v>
      </c>
      <c r="F609" t="s">
        <v>243</v>
      </c>
      <c r="G609" t="str">
        <f>"0095050"</f>
        <v>0</v>
      </c>
      <c r="H609">
        <v>900.0</v>
      </c>
      <c r="I609">
        <v>120.0</v>
      </c>
      <c r="J609" t="s">
        <v>2458</v>
      </c>
      <c r="K609" t="s">
        <v>18</v>
      </c>
      <c r="L609" t="s">
        <v>19</v>
      </c>
    </row>
    <row r="610" spans="1:12">
      <c r="A610">
        <v>839</v>
      </c>
      <c r="B610" t="s">
        <v>2459</v>
      </c>
      <c r="C610" t="s">
        <v>2460</v>
      </c>
      <c r="D610" t="s">
        <v>45</v>
      </c>
      <c r="E610" t="s">
        <v>2461</v>
      </c>
      <c r="F610" t="s">
        <v>81</v>
      </c>
      <c r="G610" t="str">
        <f>"0093021"</f>
        <v>0</v>
      </c>
      <c r="H610">
        <v>900.0</v>
      </c>
      <c r="I610">
        <v>123.75</v>
      </c>
      <c r="J610" t="s">
        <v>2462</v>
      </c>
      <c r="K610" t="s">
        <v>18</v>
      </c>
      <c r="L610" t="s">
        <v>19</v>
      </c>
    </row>
    <row r="611" spans="1:12">
      <c r="A611">
        <v>840</v>
      </c>
      <c r="B611" t="s">
        <v>2463</v>
      </c>
      <c r="C611" t="s">
        <v>2464</v>
      </c>
      <c r="D611" t="s">
        <v>45</v>
      </c>
      <c r="E611" t="s">
        <v>2465</v>
      </c>
      <c r="F611" t="s">
        <v>67</v>
      </c>
      <c r="G611" t="str">
        <f>"8011031"</f>
        <v>0</v>
      </c>
      <c r="H611">
        <v>1035.0</v>
      </c>
      <c r="I611">
        <v>155.25</v>
      </c>
      <c r="J611" t="s">
        <v>2466</v>
      </c>
      <c r="K611" t="s">
        <v>18</v>
      </c>
      <c r="L611" t="s">
        <v>19</v>
      </c>
    </row>
    <row r="612" spans="1:12">
      <c r="A612">
        <v>841</v>
      </c>
      <c r="B612" t="s">
        <v>2467</v>
      </c>
      <c r="C612" t="s">
        <v>2468</v>
      </c>
      <c r="D612" t="s">
        <v>45</v>
      </c>
      <c r="E612" t="s">
        <v>2469</v>
      </c>
      <c r="F612" t="s">
        <v>371</v>
      </c>
      <c r="G612" t="str">
        <f>"0093022"</f>
        <v>0</v>
      </c>
      <c r="H612">
        <v>900.0</v>
      </c>
      <c r="I612">
        <v>135.0</v>
      </c>
      <c r="J612" t="s">
        <v>2470</v>
      </c>
      <c r="K612" t="s">
        <v>18</v>
      </c>
      <c r="L612" t="s">
        <v>19</v>
      </c>
    </row>
    <row r="613" spans="1:12">
      <c r="A613">
        <v>842</v>
      </c>
      <c r="B613" t="s">
        <v>2471</v>
      </c>
      <c r="C613" t="s">
        <v>2472</v>
      </c>
      <c r="D613" t="s">
        <v>45</v>
      </c>
      <c r="E613" t="s">
        <v>2473</v>
      </c>
      <c r="F613" t="s">
        <v>91</v>
      </c>
      <c r="G613" t="str">
        <f>"0101071"</f>
        <v>0</v>
      </c>
      <c r="H613">
        <v>1300.0</v>
      </c>
      <c r="I613">
        <v>195.0</v>
      </c>
      <c r="J613" t="s">
        <v>2474</v>
      </c>
      <c r="K613" t="s">
        <v>18</v>
      </c>
      <c r="L613" t="s">
        <v>19</v>
      </c>
    </row>
    <row r="614" spans="1:12">
      <c r="A614">
        <v>843</v>
      </c>
      <c r="B614" t="s">
        <v>2475</v>
      </c>
      <c r="C614" t="s">
        <v>2476</v>
      </c>
      <c r="D614" t="s">
        <v>45</v>
      </c>
      <c r="E614" t="s">
        <v>2477</v>
      </c>
      <c r="F614" t="s">
        <v>91</v>
      </c>
      <c r="G614" t="str">
        <f>"0101071"</f>
        <v>0</v>
      </c>
      <c r="H614">
        <v>900.0</v>
      </c>
      <c r="I614">
        <v>120.0</v>
      </c>
      <c r="J614" t="s">
        <v>2478</v>
      </c>
      <c r="K614" t="s">
        <v>18</v>
      </c>
      <c r="L614" t="s">
        <v>19</v>
      </c>
    </row>
    <row r="615" spans="1:12">
      <c r="A615">
        <v>845</v>
      </c>
      <c r="B615" t="s">
        <v>2479</v>
      </c>
      <c r="C615" t="s">
        <v>2480</v>
      </c>
      <c r="D615" t="s">
        <v>14</v>
      </c>
      <c r="E615" t="s">
        <v>2481</v>
      </c>
      <c r="F615" t="s">
        <v>349</v>
      </c>
      <c r="G615" t="str">
        <f>"9011040"</f>
        <v>0</v>
      </c>
      <c r="H615">
        <v>900.0</v>
      </c>
      <c r="I615">
        <v>120.0</v>
      </c>
      <c r="J615" t="s">
        <v>2482</v>
      </c>
      <c r="K615" t="s">
        <v>18</v>
      </c>
      <c r="L615" t="s">
        <v>19</v>
      </c>
    </row>
    <row r="616" spans="1:12">
      <c r="A616">
        <v>846</v>
      </c>
      <c r="B616" t="s">
        <v>2483</v>
      </c>
      <c r="C616" t="s">
        <v>2484</v>
      </c>
      <c r="D616" t="s">
        <v>45</v>
      </c>
      <c r="E616" t="s">
        <v>2485</v>
      </c>
      <c r="F616" t="s">
        <v>124</v>
      </c>
      <c r="G616" t="str">
        <f>"0071051"</f>
        <v>0</v>
      </c>
      <c r="H616">
        <v>900.0</v>
      </c>
      <c r="I616">
        <v>116.25</v>
      </c>
      <c r="J616" t="s">
        <v>2486</v>
      </c>
      <c r="K616" t="s">
        <v>18</v>
      </c>
      <c r="L616" t="s">
        <v>19</v>
      </c>
    </row>
    <row r="617" spans="1:12">
      <c r="A617">
        <v>848</v>
      </c>
      <c r="B617" t="s">
        <v>2487</v>
      </c>
      <c r="C617" t="s">
        <v>2488</v>
      </c>
      <c r="D617" t="s">
        <v>14</v>
      </c>
      <c r="E617" t="s">
        <v>2489</v>
      </c>
      <c r="F617" t="s">
        <v>124</v>
      </c>
      <c r="G617" t="str">
        <f>"0071051"</f>
        <v>0</v>
      </c>
      <c r="H617">
        <v>900.0</v>
      </c>
      <c r="I617">
        <v>112.5</v>
      </c>
      <c r="J617" t="s">
        <v>2490</v>
      </c>
      <c r="K617" t="s">
        <v>18</v>
      </c>
      <c r="L617" t="s">
        <v>19</v>
      </c>
    </row>
    <row r="618" spans="1:12">
      <c r="A618">
        <v>850</v>
      </c>
      <c r="B618" t="s">
        <v>2491</v>
      </c>
      <c r="C618" t="s">
        <v>2492</v>
      </c>
      <c r="D618" t="s">
        <v>45</v>
      </c>
      <c r="E618" t="s">
        <v>2493</v>
      </c>
      <c r="F618" t="s">
        <v>124</v>
      </c>
      <c r="G618" t="str">
        <f>"0071051"</f>
        <v>0</v>
      </c>
      <c r="H618">
        <v>900.0</v>
      </c>
      <c r="I618">
        <v>118.5</v>
      </c>
      <c r="J618" t="s">
        <v>2494</v>
      </c>
      <c r="K618" t="s">
        <v>18</v>
      </c>
      <c r="L618" t="s">
        <v>19</v>
      </c>
    </row>
    <row r="619" spans="1:12">
      <c r="A619">
        <v>851</v>
      </c>
      <c r="B619" t="s">
        <v>2495</v>
      </c>
      <c r="C619" t="s">
        <v>2496</v>
      </c>
      <c r="D619" t="s">
        <v>14</v>
      </c>
      <c r="E619" t="s">
        <v>2497</v>
      </c>
      <c r="F619" t="s">
        <v>81</v>
      </c>
      <c r="G619" t="str">
        <f>"0093021"</f>
        <v>0</v>
      </c>
      <c r="H619">
        <v>900.0</v>
      </c>
      <c r="I619">
        <v>122.25</v>
      </c>
      <c r="J619" t="s">
        <v>1348</v>
      </c>
      <c r="K619" t="s">
        <v>18</v>
      </c>
      <c r="L619" t="s">
        <v>19</v>
      </c>
    </row>
    <row r="620" spans="1:12">
      <c r="A620">
        <v>852</v>
      </c>
      <c r="B620" t="s">
        <v>2498</v>
      </c>
      <c r="C620" t="s">
        <v>2499</v>
      </c>
      <c r="D620" t="s">
        <v>45</v>
      </c>
      <c r="E620" t="s">
        <v>2500</v>
      </c>
      <c r="F620" t="s">
        <v>2003</v>
      </c>
      <c r="G620" t="str">
        <f>"8011022"</f>
        <v>0</v>
      </c>
      <c r="H620">
        <v>1100.0</v>
      </c>
      <c r="I620">
        <v>165.0</v>
      </c>
      <c r="J620" t="s">
        <v>2252</v>
      </c>
      <c r="K620" t="s">
        <v>18</v>
      </c>
      <c r="L620" t="s">
        <v>19</v>
      </c>
    </row>
    <row r="621" spans="1:12">
      <c r="A621">
        <v>853</v>
      </c>
      <c r="B621" t="s">
        <v>2501</v>
      </c>
      <c r="C621" t="s">
        <v>2502</v>
      </c>
      <c r="D621" t="s">
        <v>45</v>
      </c>
      <c r="E621" t="s">
        <v>2503</v>
      </c>
      <c r="F621" t="s">
        <v>564</v>
      </c>
      <c r="G621" t="str">
        <f>"0096010"</f>
        <v>0</v>
      </c>
      <c r="H621">
        <v>900.0</v>
      </c>
      <c r="I621">
        <v>127.5</v>
      </c>
      <c r="J621" t="s">
        <v>2504</v>
      </c>
      <c r="K621" t="s">
        <v>18</v>
      </c>
      <c r="L621" t="s">
        <v>19</v>
      </c>
    </row>
    <row r="622" spans="1:12">
      <c r="A622">
        <v>854</v>
      </c>
      <c r="B622" t="s">
        <v>2505</v>
      </c>
      <c r="C622" t="s">
        <v>2506</v>
      </c>
      <c r="D622" t="s">
        <v>45</v>
      </c>
      <c r="E622" t="s">
        <v>2507</v>
      </c>
      <c r="F622" t="s">
        <v>1069</v>
      </c>
      <c r="G622" t="str">
        <f>"3027030"</f>
        <v>0</v>
      </c>
      <c r="H622">
        <v>900.0</v>
      </c>
      <c r="I622">
        <v>116.25</v>
      </c>
      <c r="J622" t="s">
        <v>1758</v>
      </c>
      <c r="K622" t="s">
        <v>18</v>
      </c>
      <c r="L622" t="s">
        <v>19</v>
      </c>
    </row>
    <row r="623" spans="1:12">
      <c r="A623">
        <v>855</v>
      </c>
      <c r="B623" t="s">
        <v>2508</v>
      </c>
      <c r="C623" t="s">
        <v>2509</v>
      </c>
      <c r="D623" t="s">
        <v>14</v>
      </c>
      <c r="E623" t="s">
        <v>2510</v>
      </c>
      <c r="F623" t="s">
        <v>81</v>
      </c>
      <c r="G623" t="str">
        <f>"0093021"</f>
        <v>0</v>
      </c>
      <c r="H623">
        <v>900.0</v>
      </c>
      <c r="I623">
        <v>135.0</v>
      </c>
      <c r="J623" t="s">
        <v>1973</v>
      </c>
      <c r="K623" t="s">
        <v>18</v>
      </c>
      <c r="L623" t="s">
        <v>19</v>
      </c>
    </row>
    <row r="624" spans="1:12">
      <c r="A624">
        <v>856</v>
      </c>
      <c r="B624" t="s">
        <v>2511</v>
      </c>
      <c r="C624" t="s">
        <v>2512</v>
      </c>
      <c r="D624" t="s">
        <v>45</v>
      </c>
      <c r="E624" t="s">
        <v>2513</v>
      </c>
      <c r="F624" t="s">
        <v>168</v>
      </c>
      <c r="G624" t="str">
        <f>"8035010"</f>
        <v>0</v>
      </c>
      <c r="H624">
        <v>900.0</v>
      </c>
      <c r="I624">
        <v>123.75</v>
      </c>
      <c r="J624" t="s">
        <v>2514</v>
      </c>
      <c r="K624" t="s">
        <v>18</v>
      </c>
      <c r="L624" t="s">
        <v>19</v>
      </c>
    </row>
    <row r="625" spans="1:12">
      <c r="A625">
        <v>857</v>
      </c>
      <c r="B625" t="s">
        <v>2515</v>
      </c>
      <c r="C625" t="s">
        <v>1697</v>
      </c>
      <c r="D625" t="s">
        <v>45</v>
      </c>
      <c r="E625" t="s">
        <v>2516</v>
      </c>
      <c r="F625" t="s">
        <v>81</v>
      </c>
      <c r="G625" t="str">
        <f>"0093021"</f>
        <v>0</v>
      </c>
      <c r="H625">
        <v>900.0</v>
      </c>
      <c r="I625">
        <v>135.0</v>
      </c>
      <c r="J625" t="s">
        <v>2517</v>
      </c>
      <c r="K625" t="s">
        <v>18</v>
      </c>
      <c r="L625" t="s">
        <v>19</v>
      </c>
    </row>
    <row r="626" spans="1:12">
      <c r="A626">
        <v>858</v>
      </c>
      <c r="B626" t="s">
        <v>2518</v>
      </c>
      <c r="C626" t="s">
        <v>2519</v>
      </c>
      <c r="D626" t="s">
        <v>45</v>
      </c>
      <c r="E626" t="s">
        <v>2520</v>
      </c>
      <c r="F626" t="s">
        <v>81</v>
      </c>
      <c r="G626" t="str">
        <f>"0093021"</f>
        <v>0</v>
      </c>
      <c r="H626">
        <v>940.0</v>
      </c>
      <c r="I626">
        <v>141.0</v>
      </c>
      <c r="J626" t="s">
        <v>601</v>
      </c>
      <c r="K626" t="s">
        <v>18</v>
      </c>
      <c r="L626" t="s">
        <v>19</v>
      </c>
    </row>
    <row r="627" spans="1:12">
      <c r="A627">
        <v>859</v>
      </c>
      <c r="B627" t="s">
        <v>2521</v>
      </c>
      <c r="C627" t="s">
        <v>2522</v>
      </c>
      <c r="D627" t="s">
        <v>45</v>
      </c>
      <c r="E627" t="s">
        <v>2523</v>
      </c>
      <c r="F627" t="s">
        <v>96</v>
      </c>
      <c r="G627" t="str">
        <f>"0091013"</f>
        <v>0</v>
      </c>
      <c r="H627">
        <v>900.0</v>
      </c>
      <c r="I627">
        <v>134.25</v>
      </c>
      <c r="J627" t="s">
        <v>1992</v>
      </c>
      <c r="K627" t="s">
        <v>18</v>
      </c>
      <c r="L627" t="s">
        <v>19</v>
      </c>
    </row>
    <row r="628" spans="1:12">
      <c r="A628">
        <v>860</v>
      </c>
      <c r="B628" t="s">
        <v>2524</v>
      </c>
      <c r="C628" t="s">
        <v>2525</v>
      </c>
      <c r="D628" t="s">
        <v>45</v>
      </c>
      <c r="E628" t="s">
        <v>2526</v>
      </c>
      <c r="F628" t="s">
        <v>81</v>
      </c>
      <c r="G628" t="str">
        <f>"0093021"</f>
        <v>0</v>
      </c>
      <c r="H628">
        <v>1075.0</v>
      </c>
      <c r="I628">
        <v>161.25</v>
      </c>
      <c r="J628" t="s">
        <v>2527</v>
      </c>
      <c r="K628" t="s">
        <v>18</v>
      </c>
      <c r="L628" t="s">
        <v>19</v>
      </c>
    </row>
    <row r="629" spans="1:12">
      <c r="A629">
        <v>861</v>
      </c>
      <c r="B629" t="s">
        <v>2444</v>
      </c>
      <c r="C629" t="s">
        <v>2528</v>
      </c>
      <c r="D629" t="s">
        <v>14</v>
      </c>
      <c r="E629" t="s">
        <v>2529</v>
      </c>
      <c r="F629" t="s">
        <v>86</v>
      </c>
      <c r="G629" t="str">
        <f>"0093030"</f>
        <v>0</v>
      </c>
      <c r="H629">
        <v>900.0</v>
      </c>
      <c r="I629">
        <v>126.0</v>
      </c>
      <c r="J629" t="s">
        <v>345</v>
      </c>
      <c r="K629" t="s">
        <v>18</v>
      </c>
      <c r="L629" t="s">
        <v>19</v>
      </c>
    </row>
    <row r="630" spans="1:12">
      <c r="A630">
        <v>862</v>
      </c>
      <c r="B630" t="s">
        <v>2530</v>
      </c>
      <c r="C630" t="s">
        <v>2531</v>
      </c>
      <c r="D630" t="s">
        <v>45</v>
      </c>
      <c r="E630" t="s">
        <v>2532</v>
      </c>
      <c r="F630" t="s">
        <v>81</v>
      </c>
      <c r="G630" t="str">
        <f>"0093021"</f>
        <v>0</v>
      </c>
      <c r="H630">
        <v>900.0</v>
      </c>
      <c r="I630">
        <v>121.5</v>
      </c>
      <c r="J630" t="s">
        <v>2533</v>
      </c>
      <c r="K630" t="s">
        <v>18</v>
      </c>
      <c r="L630" t="s">
        <v>19</v>
      </c>
    </row>
    <row r="631" spans="1:12">
      <c r="A631">
        <v>863</v>
      </c>
      <c r="B631" t="s">
        <v>2534</v>
      </c>
      <c r="C631" t="s">
        <v>2535</v>
      </c>
      <c r="D631" t="s">
        <v>45</v>
      </c>
      <c r="E631" t="s">
        <v>2536</v>
      </c>
      <c r="F631" t="s">
        <v>81</v>
      </c>
      <c r="G631" t="str">
        <f>"0093021"</f>
        <v>0</v>
      </c>
      <c r="H631">
        <v>900.0</v>
      </c>
      <c r="I631">
        <v>121.5</v>
      </c>
      <c r="J631" t="s">
        <v>2537</v>
      </c>
      <c r="K631" t="s">
        <v>18</v>
      </c>
      <c r="L631" t="s">
        <v>19</v>
      </c>
    </row>
    <row r="632" spans="1:12">
      <c r="A632">
        <v>864</v>
      </c>
      <c r="B632" t="s">
        <v>2538</v>
      </c>
      <c r="C632" t="s">
        <v>2539</v>
      </c>
      <c r="D632" t="s">
        <v>45</v>
      </c>
      <c r="E632" t="s">
        <v>2540</v>
      </c>
      <c r="F632" t="s">
        <v>168</v>
      </c>
      <c r="G632" t="str">
        <f>"8035010"</f>
        <v>0</v>
      </c>
      <c r="H632">
        <v>900.0</v>
      </c>
      <c r="I632">
        <v>132.0</v>
      </c>
      <c r="J632" t="s">
        <v>1715</v>
      </c>
      <c r="K632" t="s">
        <v>18</v>
      </c>
      <c r="L632" t="s">
        <v>19</v>
      </c>
    </row>
    <row r="633" spans="1:12">
      <c r="A633">
        <v>865</v>
      </c>
      <c r="B633" t="s">
        <v>2541</v>
      </c>
      <c r="C633" t="s">
        <v>2542</v>
      </c>
      <c r="D633" t="s">
        <v>45</v>
      </c>
      <c r="E633" t="s">
        <v>2543</v>
      </c>
      <c r="F633" t="s">
        <v>47</v>
      </c>
      <c r="G633" t="str">
        <f>"8033011"</f>
        <v>0</v>
      </c>
      <c r="H633">
        <v>900.0</v>
      </c>
      <c r="I633">
        <v>135.0</v>
      </c>
      <c r="J633" t="s">
        <v>2544</v>
      </c>
      <c r="K633" t="s">
        <v>18</v>
      </c>
      <c r="L633" t="s">
        <v>19</v>
      </c>
    </row>
    <row r="634" spans="1:12">
      <c r="A634">
        <v>866</v>
      </c>
      <c r="B634" t="s">
        <v>2545</v>
      </c>
      <c r="C634" t="s">
        <v>2546</v>
      </c>
      <c r="D634" t="s">
        <v>45</v>
      </c>
      <c r="E634" t="s">
        <v>2547</v>
      </c>
      <c r="F634" t="s">
        <v>47</v>
      </c>
      <c r="G634" t="str">
        <f>"8033011"</f>
        <v>0</v>
      </c>
      <c r="H634">
        <v>900.0</v>
      </c>
      <c r="I634">
        <v>116.25</v>
      </c>
      <c r="J634" t="s">
        <v>2548</v>
      </c>
      <c r="K634" t="s">
        <v>18</v>
      </c>
      <c r="L634" t="s">
        <v>19</v>
      </c>
    </row>
    <row r="635" spans="1:12">
      <c r="A635">
        <v>867</v>
      </c>
      <c r="B635" t="s">
        <v>2549</v>
      </c>
      <c r="C635" t="s">
        <v>2550</v>
      </c>
      <c r="D635" t="s">
        <v>45</v>
      </c>
      <c r="E635" t="s">
        <v>2551</v>
      </c>
      <c r="F635" t="s">
        <v>177</v>
      </c>
      <c r="G635" t="str">
        <f>"0071052"</f>
        <v>0</v>
      </c>
      <c r="H635">
        <v>900.0</v>
      </c>
      <c r="I635">
        <v>121.5</v>
      </c>
      <c r="J635" t="s">
        <v>213</v>
      </c>
      <c r="K635" t="s">
        <v>18</v>
      </c>
      <c r="L635" t="s">
        <v>19</v>
      </c>
    </row>
    <row r="636" spans="1:12">
      <c r="A636">
        <v>868</v>
      </c>
      <c r="B636" t="s">
        <v>2552</v>
      </c>
      <c r="C636" t="s">
        <v>2553</v>
      </c>
      <c r="D636" t="s">
        <v>45</v>
      </c>
      <c r="E636" t="s">
        <v>2554</v>
      </c>
      <c r="F636" t="s">
        <v>81</v>
      </c>
      <c r="G636" t="str">
        <f>"0093021"</f>
        <v>0</v>
      </c>
      <c r="H636">
        <v>900.0</v>
      </c>
      <c r="I636">
        <v>127.5</v>
      </c>
      <c r="J636" t="s">
        <v>2555</v>
      </c>
      <c r="K636" t="s">
        <v>18</v>
      </c>
      <c r="L636" t="s">
        <v>19</v>
      </c>
    </row>
    <row r="637" spans="1:12">
      <c r="A637">
        <v>870</v>
      </c>
      <c r="B637" t="s">
        <v>2556</v>
      </c>
      <c r="C637" t="s">
        <v>2557</v>
      </c>
      <c r="D637" t="s">
        <v>45</v>
      </c>
      <c r="E637" t="s">
        <v>2558</v>
      </c>
      <c r="F637" t="s">
        <v>124</v>
      </c>
      <c r="G637" t="str">
        <f>"0071051"</f>
        <v>0</v>
      </c>
      <c r="H637">
        <v>900.0</v>
      </c>
      <c r="I637">
        <v>126.0</v>
      </c>
      <c r="J637" t="s">
        <v>2559</v>
      </c>
      <c r="K637" t="s">
        <v>18</v>
      </c>
      <c r="L637" t="s">
        <v>19</v>
      </c>
    </row>
    <row r="638" spans="1:12">
      <c r="A638">
        <v>871</v>
      </c>
      <c r="B638" t="s">
        <v>2560</v>
      </c>
      <c r="C638" t="s">
        <v>2561</v>
      </c>
      <c r="D638" t="s">
        <v>45</v>
      </c>
      <c r="E638" t="s">
        <v>2562</v>
      </c>
      <c r="F638" t="s">
        <v>371</v>
      </c>
      <c r="G638" t="str">
        <f>"0093022"</f>
        <v>0</v>
      </c>
      <c r="H638">
        <v>900.0</v>
      </c>
      <c r="I638">
        <v>120.0</v>
      </c>
      <c r="J638" t="s">
        <v>2563</v>
      </c>
      <c r="K638" t="s">
        <v>18</v>
      </c>
      <c r="L638" t="s">
        <v>19</v>
      </c>
    </row>
    <row r="639" spans="1:12">
      <c r="A639">
        <v>873</v>
      </c>
      <c r="B639" t="s">
        <v>2564</v>
      </c>
      <c r="C639" t="s">
        <v>2565</v>
      </c>
      <c r="D639" t="s">
        <v>45</v>
      </c>
      <c r="E639" t="s">
        <v>2566</v>
      </c>
      <c r="F639" t="s">
        <v>119</v>
      </c>
      <c r="G639" t="str">
        <f>"0091012"</f>
        <v>0</v>
      </c>
      <c r="H639">
        <v>900.0</v>
      </c>
      <c r="I639">
        <v>120.0</v>
      </c>
      <c r="J639" t="s">
        <v>191</v>
      </c>
      <c r="K639" t="s">
        <v>18</v>
      </c>
      <c r="L639" t="s">
        <v>19</v>
      </c>
    </row>
    <row r="640" spans="1:12">
      <c r="A640">
        <v>876</v>
      </c>
      <c r="B640" t="s">
        <v>2567</v>
      </c>
      <c r="C640" t="s">
        <v>2568</v>
      </c>
      <c r="D640" t="s">
        <v>14</v>
      </c>
      <c r="E640" t="s">
        <v>2569</v>
      </c>
      <c r="F640" t="s">
        <v>2427</v>
      </c>
      <c r="G640" t="str">
        <f>"0054021"</f>
        <v>0</v>
      </c>
      <c r="H640">
        <v>1215.0</v>
      </c>
      <c r="I640">
        <v>582.25</v>
      </c>
      <c r="J640" t="s">
        <v>2570</v>
      </c>
      <c r="K640" t="s">
        <v>18</v>
      </c>
      <c r="L640" t="s">
        <v>19</v>
      </c>
    </row>
    <row r="641" spans="1:12">
      <c r="A641">
        <v>877</v>
      </c>
      <c r="B641" t="s">
        <v>2571</v>
      </c>
      <c r="C641" t="s">
        <v>2572</v>
      </c>
      <c r="D641" t="s">
        <v>45</v>
      </c>
      <c r="E641" t="s">
        <v>2573</v>
      </c>
      <c r="F641" t="s">
        <v>322</v>
      </c>
      <c r="G641" t="str">
        <f>"0091011"</f>
        <v>0</v>
      </c>
      <c r="H641">
        <v>900.0</v>
      </c>
      <c r="I641">
        <v>131.25</v>
      </c>
      <c r="J641" t="s">
        <v>2574</v>
      </c>
      <c r="K641" t="s">
        <v>18</v>
      </c>
      <c r="L641" t="s">
        <v>19</v>
      </c>
    </row>
    <row r="642" spans="1:12">
      <c r="A642">
        <v>880</v>
      </c>
      <c r="B642" t="s">
        <v>2575</v>
      </c>
      <c r="C642" t="s">
        <v>2576</v>
      </c>
      <c r="D642" t="s">
        <v>45</v>
      </c>
      <c r="E642" t="s">
        <v>2577</v>
      </c>
      <c r="F642" t="s">
        <v>81</v>
      </c>
      <c r="G642" t="str">
        <f>"0093021"</f>
        <v>0</v>
      </c>
      <c r="H642">
        <v>900.0</v>
      </c>
      <c r="I642">
        <v>124.5</v>
      </c>
      <c r="J642" t="s">
        <v>256</v>
      </c>
      <c r="K642" t="s">
        <v>18</v>
      </c>
      <c r="L642" t="s">
        <v>19</v>
      </c>
    </row>
    <row r="643" spans="1:12">
      <c r="A643">
        <v>881</v>
      </c>
      <c r="B643" t="s">
        <v>2578</v>
      </c>
      <c r="C643" t="s">
        <v>2579</v>
      </c>
      <c r="D643" t="s">
        <v>45</v>
      </c>
      <c r="E643" t="s">
        <v>2580</v>
      </c>
      <c r="F643" t="s">
        <v>91</v>
      </c>
      <c r="G643" t="str">
        <f>"0101071"</f>
        <v>0</v>
      </c>
      <c r="H643">
        <v>1000.0</v>
      </c>
      <c r="I643">
        <v>450.0</v>
      </c>
      <c r="J643" t="s">
        <v>2581</v>
      </c>
      <c r="K643" t="s">
        <v>18</v>
      </c>
      <c r="L643" t="s">
        <v>19</v>
      </c>
    </row>
    <row r="644" spans="1:12">
      <c r="A644">
        <v>882</v>
      </c>
      <c r="B644" t="s">
        <v>2582</v>
      </c>
      <c r="C644" t="s">
        <v>2583</v>
      </c>
      <c r="D644" t="s">
        <v>45</v>
      </c>
      <c r="E644" t="s">
        <v>2584</v>
      </c>
      <c r="F644" t="s">
        <v>47</v>
      </c>
      <c r="G644" t="str">
        <f>"8033011"</f>
        <v>0</v>
      </c>
      <c r="H644">
        <v>950.0</v>
      </c>
      <c r="I644">
        <v>142.5</v>
      </c>
      <c r="J644" t="s">
        <v>2585</v>
      </c>
      <c r="K644" t="s">
        <v>18</v>
      </c>
      <c r="L644" t="s">
        <v>19</v>
      </c>
    </row>
    <row r="645" spans="1:12">
      <c r="A645">
        <v>883</v>
      </c>
      <c r="B645" t="s">
        <v>2586</v>
      </c>
      <c r="C645" t="s">
        <v>2587</v>
      </c>
      <c r="D645" t="s">
        <v>45</v>
      </c>
      <c r="E645" t="s">
        <v>2588</v>
      </c>
      <c r="F645" t="s">
        <v>278</v>
      </c>
      <c r="G645" t="str">
        <f>"0091021"</f>
        <v>0</v>
      </c>
      <c r="H645">
        <v>900.0</v>
      </c>
      <c r="I645">
        <v>122.25</v>
      </c>
      <c r="J645" t="s">
        <v>2589</v>
      </c>
      <c r="K645" t="s">
        <v>18</v>
      </c>
      <c r="L645" t="s">
        <v>19</v>
      </c>
    </row>
    <row r="646" spans="1:12">
      <c r="A646">
        <v>884</v>
      </c>
      <c r="B646" t="s">
        <v>2590</v>
      </c>
      <c r="C646" t="s">
        <v>2591</v>
      </c>
      <c r="D646" t="s">
        <v>45</v>
      </c>
      <c r="E646" t="s">
        <v>2592</v>
      </c>
      <c r="F646" t="s">
        <v>513</v>
      </c>
      <c r="G646" t="str">
        <f>"0017052"</f>
        <v>0</v>
      </c>
      <c r="H646">
        <v>1760.0</v>
      </c>
      <c r="I646">
        <v>264.0</v>
      </c>
      <c r="J646" t="s">
        <v>2593</v>
      </c>
      <c r="K646" t="s">
        <v>18</v>
      </c>
      <c r="L646" t="s">
        <v>19</v>
      </c>
    </row>
    <row r="647" spans="1:12">
      <c r="A647">
        <v>885</v>
      </c>
      <c r="B647" t="s">
        <v>2594</v>
      </c>
      <c r="C647" t="s">
        <v>2595</v>
      </c>
      <c r="D647" t="s">
        <v>45</v>
      </c>
      <c r="E647" t="s">
        <v>2596</v>
      </c>
      <c r="F647" t="s">
        <v>124</v>
      </c>
      <c r="G647" t="str">
        <f>"0071051"</f>
        <v>0</v>
      </c>
      <c r="H647">
        <v>900.0</v>
      </c>
      <c r="I647">
        <v>127.5</v>
      </c>
      <c r="J647" t="s">
        <v>2597</v>
      </c>
      <c r="K647" t="s">
        <v>18</v>
      </c>
      <c r="L647" t="s">
        <v>19</v>
      </c>
    </row>
    <row r="648" spans="1:12">
      <c r="A648">
        <v>886</v>
      </c>
      <c r="B648" t="s">
        <v>2598</v>
      </c>
      <c r="C648" t="s">
        <v>2599</v>
      </c>
      <c r="D648" t="s">
        <v>45</v>
      </c>
      <c r="E648" t="s">
        <v>2600</v>
      </c>
      <c r="F648" t="s">
        <v>168</v>
      </c>
      <c r="G648" t="str">
        <f>"8035010"</f>
        <v>0</v>
      </c>
      <c r="H648">
        <v>900.0</v>
      </c>
      <c r="I648">
        <v>122.25</v>
      </c>
      <c r="J648" t="s">
        <v>2601</v>
      </c>
      <c r="K648" t="s">
        <v>18</v>
      </c>
      <c r="L648" t="s">
        <v>19</v>
      </c>
    </row>
    <row r="649" spans="1:12">
      <c r="A649">
        <v>887</v>
      </c>
      <c r="B649" t="s">
        <v>2602</v>
      </c>
      <c r="C649" t="s">
        <v>2603</v>
      </c>
      <c r="D649" t="s">
        <v>14</v>
      </c>
      <c r="E649" t="s">
        <v>2604</v>
      </c>
      <c r="F649" t="s">
        <v>340</v>
      </c>
      <c r="G649" t="str">
        <f>"0036081"</f>
        <v>0</v>
      </c>
      <c r="H649">
        <v>1150.0</v>
      </c>
      <c r="I649">
        <v>172.5</v>
      </c>
      <c r="J649" t="s">
        <v>2605</v>
      </c>
      <c r="K649" t="s">
        <v>18</v>
      </c>
      <c r="L649" t="s">
        <v>19</v>
      </c>
    </row>
    <row r="650" spans="1:12">
      <c r="A650">
        <v>888</v>
      </c>
      <c r="B650" t="s">
        <v>2606</v>
      </c>
      <c r="C650" t="s">
        <v>2607</v>
      </c>
      <c r="D650" t="s">
        <v>45</v>
      </c>
      <c r="E650" t="s">
        <v>2608</v>
      </c>
      <c r="F650" t="s">
        <v>168</v>
      </c>
      <c r="G650" t="str">
        <f>"8035010"</f>
        <v>0</v>
      </c>
      <c r="H650">
        <v>900.0</v>
      </c>
      <c r="I650">
        <v>123.75</v>
      </c>
      <c r="J650" t="s">
        <v>2318</v>
      </c>
      <c r="K650" t="s">
        <v>18</v>
      </c>
      <c r="L650" t="s">
        <v>19</v>
      </c>
    </row>
    <row r="651" spans="1:12">
      <c r="A651">
        <v>890</v>
      </c>
      <c r="B651" t="s">
        <v>2609</v>
      </c>
      <c r="C651" t="s">
        <v>2610</v>
      </c>
      <c r="D651" t="s">
        <v>14</v>
      </c>
      <c r="E651" t="s">
        <v>2611</v>
      </c>
      <c r="F651" t="s">
        <v>2290</v>
      </c>
      <c r="G651" t="str">
        <f>"0013011"</f>
        <v>0</v>
      </c>
      <c r="H651">
        <v>1210.0</v>
      </c>
      <c r="I651">
        <v>181.5</v>
      </c>
      <c r="J651" t="s">
        <v>2612</v>
      </c>
      <c r="K651" t="s">
        <v>18</v>
      </c>
      <c r="L651" t="s">
        <v>19</v>
      </c>
    </row>
    <row r="652" spans="1:12">
      <c r="A652">
        <v>891</v>
      </c>
      <c r="B652" t="s">
        <v>2613</v>
      </c>
      <c r="C652" t="s">
        <v>2614</v>
      </c>
      <c r="D652" t="s">
        <v>14</v>
      </c>
      <c r="E652" t="s">
        <v>2615</v>
      </c>
      <c r="F652" t="s">
        <v>551</v>
      </c>
      <c r="G652" t="str">
        <f>"0078200"</f>
        <v>0</v>
      </c>
      <c r="H652">
        <v>1000.0</v>
      </c>
      <c r="I652">
        <v>150.0</v>
      </c>
      <c r="J652" t="s">
        <v>2616</v>
      </c>
      <c r="K652" t="s">
        <v>18</v>
      </c>
      <c r="L652" t="s">
        <v>19</v>
      </c>
    </row>
    <row r="653" spans="1:12">
      <c r="A653">
        <v>892</v>
      </c>
      <c r="B653" t="s">
        <v>2617</v>
      </c>
      <c r="C653" t="s">
        <v>2618</v>
      </c>
      <c r="D653" t="s">
        <v>45</v>
      </c>
      <c r="E653" t="s">
        <v>2619</v>
      </c>
      <c r="F653" t="s">
        <v>195</v>
      </c>
      <c r="G653" t="str">
        <f>"0017051"</f>
        <v>0</v>
      </c>
      <c r="H653">
        <v>1320.0</v>
      </c>
      <c r="I653">
        <v>548.0</v>
      </c>
      <c r="J653" t="s">
        <v>2620</v>
      </c>
      <c r="K653" t="s">
        <v>18</v>
      </c>
      <c r="L653" t="s">
        <v>19</v>
      </c>
    </row>
    <row r="654" spans="1:12">
      <c r="A654">
        <v>894</v>
      </c>
      <c r="B654" t="s">
        <v>2621</v>
      </c>
      <c r="C654" t="s">
        <v>2622</v>
      </c>
      <c r="D654" t="s">
        <v>45</v>
      </c>
      <c r="E654" t="s">
        <v>2623</v>
      </c>
      <c r="F654" t="s">
        <v>106</v>
      </c>
      <c r="G654" t="str">
        <f>"0066010"</f>
        <v>0</v>
      </c>
      <c r="H654">
        <v>900.0</v>
      </c>
      <c r="I654">
        <v>123.6</v>
      </c>
      <c r="J654" t="s">
        <v>2624</v>
      </c>
      <c r="K654" t="s">
        <v>18</v>
      </c>
      <c r="L654" t="s">
        <v>19</v>
      </c>
    </row>
    <row r="655" spans="1:12">
      <c r="A655">
        <v>895</v>
      </c>
      <c r="B655" t="s">
        <v>2625</v>
      </c>
      <c r="C655" t="s">
        <v>2626</v>
      </c>
      <c r="D655" t="s">
        <v>45</v>
      </c>
      <c r="E655" t="s">
        <v>2627</v>
      </c>
      <c r="F655" t="s">
        <v>86</v>
      </c>
      <c r="G655" t="str">
        <f>"0093030"</f>
        <v>0</v>
      </c>
      <c r="H655">
        <v>2002.0</v>
      </c>
      <c r="I655">
        <v>600.3</v>
      </c>
      <c r="J655" t="s">
        <v>2628</v>
      </c>
      <c r="K655" t="s">
        <v>18</v>
      </c>
      <c r="L655" t="s">
        <v>19</v>
      </c>
    </row>
    <row r="656" spans="1:12">
      <c r="A656">
        <v>896</v>
      </c>
      <c r="B656" t="s">
        <v>2629</v>
      </c>
      <c r="C656" t="s">
        <v>2630</v>
      </c>
      <c r="D656" t="s">
        <v>45</v>
      </c>
      <c r="E656" t="s">
        <v>2631</v>
      </c>
      <c r="F656" t="s">
        <v>91</v>
      </c>
      <c r="G656" t="str">
        <f>"0101071"</f>
        <v>0</v>
      </c>
      <c r="H656">
        <v>900.0</v>
      </c>
      <c r="I656">
        <v>120.0</v>
      </c>
      <c r="J656" t="s">
        <v>2632</v>
      </c>
      <c r="K656" t="s">
        <v>18</v>
      </c>
      <c r="L656" t="s">
        <v>19</v>
      </c>
    </row>
    <row r="657" spans="1:12">
      <c r="A657">
        <v>897</v>
      </c>
      <c r="B657" t="s">
        <v>2633</v>
      </c>
      <c r="C657" t="s">
        <v>2634</v>
      </c>
      <c r="D657" t="s">
        <v>45</v>
      </c>
      <c r="E657" t="s">
        <v>2635</v>
      </c>
      <c r="F657" t="s">
        <v>738</v>
      </c>
      <c r="G657" t="str">
        <f>"0101110"</f>
        <v>0</v>
      </c>
      <c r="H657">
        <v>900.0</v>
      </c>
      <c r="I657">
        <v>116.25</v>
      </c>
      <c r="J657" t="s">
        <v>2636</v>
      </c>
      <c r="K657" t="s">
        <v>18</v>
      </c>
      <c r="L657" t="s">
        <v>19</v>
      </c>
    </row>
    <row r="658" spans="1:12">
      <c r="A658">
        <v>1002</v>
      </c>
      <c r="B658" t="s">
        <v>2637</v>
      </c>
      <c r="C658" t="s">
        <v>2638</v>
      </c>
      <c r="D658" t="s">
        <v>14</v>
      </c>
      <c r="E658" t="s">
        <v>2639</v>
      </c>
      <c r="F658" t="s">
        <v>91</v>
      </c>
      <c r="G658" t="str">
        <f>"0101071"</f>
        <v>0</v>
      </c>
      <c r="H658">
        <v>1065.0</v>
      </c>
      <c r="I658">
        <v>159.75</v>
      </c>
      <c r="J658" t="s">
        <v>2640</v>
      </c>
      <c r="K658" t="s">
        <v>18</v>
      </c>
      <c r="L658" t="s">
        <v>19</v>
      </c>
    </row>
    <row r="659" spans="1:12">
      <c r="A659">
        <v>1003</v>
      </c>
      <c r="B659" t="s">
        <v>2641</v>
      </c>
      <c r="C659" t="s">
        <v>2642</v>
      </c>
      <c r="D659" t="s">
        <v>45</v>
      </c>
      <c r="E659" t="s">
        <v>2643</v>
      </c>
      <c r="F659" t="s">
        <v>168</v>
      </c>
      <c r="G659" t="str">
        <f>"8035010"</f>
        <v>0</v>
      </c>
      <c r="H659">
        <v>900.0</v>
      </c>
      <c r="I659">
        <v>129.75</v>
      </c>
      <c r="J659" t="s">
        <v>1258</v>
      </c>
      <c r="K659" t="s">
        <v>18</v>
      </c>
      <c r="L659" t="s">
        <v>19</v>
      </c>
    </row>
    <row r="660" spans="1:12">
      <c r="A660">
        <v>1004</v>
      </c>
      <c r="B660" t="s">
        <v>2644</v>
      </c>
      <c r="C660" t="s">
        <v>2645</v>
      </c>
      <c r="D660" t="s">
        <v>45</v>
      </c>
      <c r="E660" t="s">
        <v>2646</v>
      </c>
      <c r="F660" t="s">
        <v>124</v>
      </c>
      <c r="G660" t="str">
        <f>"0071051"</f>
        <v>0</v>
      </c>
      <c r="H660">
        <v>900.0</v>
      </c>
      <c r="I660">
        <v>127.5</v>
      </c>
      <c r="J660" t="s">
        <v>552</v>
      </c>
      <c r="K660" t="s">
        <v>18</v>
      </c>
      <c r="L660" t="s">
        <v>19</v>
      </c>
    </row>
    <row r="661" spans="1:12">
      <c r="A661">
        <v>1006</v>
      </c>
      <c r="B661" t="s">
        <v>2647</v>
      </c>
      <c r="C661" t="s">
        <v>2522</v>
      </c>
      <c r="D661" t="s">
        <v>45</v>
      </c>
      <c r="E661" t="s">
        <v>2648</v>
      </c>
      <c r="F661" t="s">
        <v>489</v>
      </c>
      <c r="G661" t="str">
        <f>"0051080"</f>
        <v>0</v>
      </c>
      <c r="H661">
        <v>900.0</v>
      </c>
      <c r="I661">
        <v>135.0</v>
      </c>
      <c r="J661" t="s">
        <v>2649</v>
      </c>
      <c r="K661" t="s">
        <v>18</v>
      </c>
      <c r="L661" t="s">
        <v>19</v>
      </c>
    </row>
    <row r="662" spans="1:12">
      <c r="A662">
        <v>1008</v>
      </c>
      <c r="B662" t="s">
        <v>2650</v>
      </c>
      <c r="C662" t="s">
        <v>760</v>
      </c>
      <c r="D662" t="s">
        <v>14</v>
      </c>
      <c r="E662" t="s">
        <v>2651</v>
      </c>
      <c r="F662" t="s">
        <v>81</v>
      </c>
      <c r="G662" t="str">
        <f>"0093021"</f>
        <v>0</v>
      </c>
      <c r="H662">
        <v>900.0</v>
      </c>
      <c r="I662">
        <v>120.0</v>
      </c>
      <c r="J662" t="s">
        <v>2652</v>
      </c>
      <c r="K662" t="s">
        <v>18</v>
      </c>
      <c r="L662" t="s">
        <v>19</v>
      </c>
    </row>
    <row r="663" spans="1:12">
      <c r="A663">
        <v>1009</v>
      </c>
      <c r="B663" t="s">
        <v>2653</v>
      </c>
      <c r="C663" t="s">
        <v>2654</v>
      </c>
      <c r="D663" t="s">
        <v>45</v>
      </c>
      <c r="E663" t="s">
        <v>2655</v>
      </c>
      <c r="F663" t="s">
        <v>243</v>
      </c>
      <c r="G663" t="str">
        <f>"0095050"</f>
        <v>0</v>
      </c>
      <c r="H663">
        <v>900.0</v>
      </c>
      <c r="I663">
        <v>120.0</v>
      </c>
      <c r="J663" t="s">
        <v>2656</v>
      </c>
      <c r="K663" t="s">
        <v>18</v>
      </c>
      <c r="L663" t="s">
        <v>19</v>
      </c>
    </row>
    <row r="664" spans="1:12">
      <c r="A664">
        <v>1011</v>
      </c>
      <c r="B664" t="s">
        <v>2657</v>
      </c>
      <c r="C664" t="s">
        <v>2658</v>
      </c>
      <c r="D664" t="s">
        <v>45</v>
      </c>
      <c r="E664" t="s">
        <v>2659</v>
      </c>
      <c r="F664" t="s">
        <v>168</v>
      </c>
      <c r="G664" t="str">
        <f>"8035010"</f>
        <v>0</v>
      </c>
      <c r="H664">
        <v>900.0</v>
      </c>
      <c r="I664">
        <v>116.25</v>
      </c>
      <c r="J664" t="s">
        <v>2660</v>
      </c>
      <c r="K664" t="s">
        <v>18</v>
      </c>
      <c r="L664" t="s">
        <v>19</v>
      </c>
    </row>
    <row r="665" spans="1:12">
      <c r="A665">
        <v>1012</v>
      </c>
      <c r="B665" t="s">
        <v>2661</v>
      </c>
      <c r="C665" t="s">
        <v>2662</v>
      </c>
      <c r="D665" t="s">
        <v>45</v>
      </c>
      <c r="E665" t="s">
        <v>2663</v>
      </c>
      <c r="F665" t="s">
        <v>177</v>
      </c>
      <c r="G665" t="str">
        <f>"0071052"</f>
        <v>0</v>
      </c>
      <c r="H665">
        <v>900.0</v>
      </c>
      <c r="I665">
        <v>120.0</v>
      </c>
      <c r="J665" t="s">
        <v>1106</v>
      </c>
      <c r="K665" t="s">
        <v>18</v>
      </c>
      <c r="L665" t="s">
        <v>19</v>
      </c>
    </row>
    <row r="666" spans="1:12">
      <c r="A666">
        <v>1013</v>
      </c>
      <c r="B666" t="s">
        <v>2664</v>
      </c>
      <c r="C666" t="s">
        <v>2665</v>
      </c>
      <c r="D666" t="s">
        <v>45</v>
      </c>
      <c r="E666" t="s">
        <v>2666</v>
      </c>
      <c r="F666" t="s">
        <v>322</v>
      </c>
      <c r="G666" t="str">
        <f>"0091011"</f>
        <v>0</v>
      </c>
      <c r="H666">
        <v>900.0</v>
      </c>
      <c r="I666">
        <v>123.75</v>
      </c>
      <c r="J666" t="s">
        <v>921</v>
      </c>
      <c r="K666" t="s">
        <v>18</v>
      </c>
      <c r="L666" t="s">
        <v>19</v>
      </c>
    </row>
    <row r="667" spans="1:12">
      <c r="A667">
        <v>1014</v>
      </c>
      <c r="B667" t="s">
        <v>2667</v>
      </c>
      <c r="C667" t="s">
        <v>2668</v>
      </c>
      <c r="D667" t="s">
        <v>45</v>
      </c>
      <c r="E667" t="s">
        <v>2669</v>
      </c>
      <c r="F667" t="s">
        <v>168</v>
      </c>
      <c r="G667" t="str">
        <f>"8035010"</f>
        <v>0</v>
      </c>
      <c r="H667">
        <v>900.0</v>
      </c>
      <c r="I667">
        <v>116.25</v>
      </c>
      <c r="J667" t="s">
        <v>2670</v>
      </c>
      <c r="K667" t="s">
        <v>18</v>
      </c>
      <c r="L667" t="s">
        <v>19</v>
      </c>
    </row>
    <row r="668" spans="1:12">
      <c r="A668">
        <v>1015</v>
      </c>
      <c r="B668" t="s">
        <v>2671</v>
      </c>
      <c r="C668" t="s">
        <v>2672</v>
      </c>
      <c r="D668" t="s">
        <v>45</v>
      </c>
      <c r="E668" t="s">
        <v>2673</v>
      </c>
      <c r="F668" t="s">
        <v>106</v>
      </c>
      <c r="G668" t="str">
        <f>"0066010"</f>
        <v>0</v>
      </c>
      <c r="H668">
        <v>1100.0</v>
      </c>
      <c r="I668">
        <v>165.0</v>
      </c>
      <c r="J668" t="s">
        <v>2674</v>
      </c>
      <c r="K668" t="s">
        <v>18</v>
      </c>
      <c r="L668" t="s">
        <v>19</v>
      </c>
    </row>
    <row r="669" spans="1:12">
      <c r="A669">
        <v>1019</v>
      </c>
      <c r="B669" t="s">
        <v>2675</v>
      </c>
      <c r="C669" t="s">
        <v>2676</v>
      </c>
      <c r="D669" t="s">
        <v>45</v>
      </c>
      <c r="E669" t="s">
        <v>2677</v>
      </c>
      <c r="F669" t="s">
        <v>81</v>
      </c>
      <c r="G669" t="str">
        <f>"0093021"</f>
        <v>0</v>
      </c>
      <c r="H669">
        <v>900.0</v>
      </c>
      <c r="I669">
        <v>123.75</v>
      </c>
      <c r="J669" t="s">
        <v>2678</v>
      </c>
      <c r="K669" t="s">
        <v>18</v>
      </c>
      <c r="L669" t="s">
        <v>19</v>
      </c>
    </row>
    <row r="670" spans="1:12">
      <c r="A670">
        <v>1020</v>
      </c>
      <c r="B670" t="s">
        <v>2679</v>
      </c>
      <c r="C670" t="s">
        <v>2680</v>
      </c>
      <c r="D670" t="s">
        <v>45</v>
      </c>
      <c r="E670" t="s">
        <v>2681</v>
      </c>
      <c r="F670" t="s">
        <v>1617</v>
      </c>
      <c r="G670" t="str">
        <f>"0036052"</f>
        <v>0</v>
      </c>
      <c r="H670">
        <v>1237.0</v>
      </c>
      <c r="I670">
        <v>185.55</v>
      </c>
      <c r="J670" t="s">
        <v>2682</v>
      </c>
      <c r="K670" t="s">
        <v>18</v>
      </c>
      <c r="L670" t="s">
        <v>19</v>
      </c>
    </row>
    <row r="671" spans="1:12">
      <c r="A671">
        <v>1022</v>
      </c>
      <c r="B671" t="s">
        <v>2683</v>
      </c>
      <c r="C671" t="s">
        <v>2684</v>
      </c>
      <c r="D671" t="s">
        <v>45</v>
      </c>
      <c r="E671" t="s">
        <v>2685</v>
      </c>
      <c r="F671" t="s">
        <v>177</v>
      </c>
      <c r="G671" t="str">
        <f>"0071052"</f>
        <v>0</v>
      </c>
      <c r="H671">
        <v>925.0</v>
      </c>
      <c r="I671">
        <v>138.75</v>
      </c>
      <c r="J671" t="s">
        <v>2686</v>
      </c>
      <c r="K671" t="s">
        <v>18</v>
      </c>
      <c r="L671" t="s">
        <v>19</v>
      </c>
    </row>
    <row r="672" spans="1:12">
      <c r="A672">
        <v>1023</v>
      </c>
      <c r="B672" t="s">
        <v>2687</v>
      </c>
      <c r="C672" t="s">
        <v>2688</v>
      </c>
      <c r="D672" t="s">
        <v>45</v>
      </c>
      <c r="E672" t="s">
        <v>2689</v>
      </c>
      <c r="F672" t="s">
        <v>124</v>
      </c>
      <c r="G672" t="str">
        <f>"0071051"</f>
        <v>0</v>
      </c>
      <c r="H672">
        <v>900.0</v>
      </c>
      <c r="I672">
        <v>123.75</v>
      </c>
      <c r="J672" t="s">
        <v>2690</v>
      </c>
      <c r="K672" t="s">
        <v>18</v>
      </c>
      <c r="L672" t="s">
        <v>19</v>
      </c>
    </row>
    <row r="673" spans="1:12">
      <c r="A673">
        <v>1024</v>
      </c>
      <c r="B673" t="s">
        <v>2691</v>
      </c>
      <c r="C673" t="s">
        <v>2692</v>
      </c>
      <c r="D673" t="s">
        <v>45</v>
      </c>
      <c r="E673" t="s">
        <v>2693</v>
      </c>
      <c r="F673" t="s">
        <v>81</v>
      </c>
      <c r="G673" t="str">
        <f>"0093021"</f>
        <v>0</v>
      </c>
      <c r="H673">
        <v>900.0</v>
      </c>
      <c r="I673">
        <v>116.25</v>
      </c>
      <c r="J673" t="s">
        <v>2694</v>
      </c>
      <c r="K673" t="s">
        <v>18</v>
      </c>
      <c r="L673" t="s">
        <v>19</v>
      </c>
    </row>
    <row r="674" spans="1:12">
      <c r="A674">
        <v>1026</v>
      </c>
      <c r="B674" t="s">
        <v>2695</v>
      </c>
      <c r="C674" t="s">
        <v>2696</v>
      </c>
      <c r="D674" t="s">
        <v>14</v>
      </c>
      <c r="E674" t="s">
        <v>2697</v>
      </c>
      <c r="F674" t="s">
        <v>47</v>
      </c>
      <c r="G674" t="str">
        <f>"8033011"</f>
        <v>0</v>
      </c>
      <c r="H674">
        <v>900.0</v>
      </c>
      <c r="I674">
        <v>112.25</v>
      </c>
      <c r="J674" t="s">
        <v>585</v>
      </c>
      <c r="K674" t="s">
        <v>18</v>
      </c>
      <c r="L674" t="s">
        <v>19</v>
      </c>
    </row>
    <row r="675" spans="1:12">
      <c r="A675">
        <v>1028</v>
      </c>
      <c r="B675" t="s">
        <v>2698</v>
      </c>
      <c r="C675" t="s">
        <v>2699</v>
      </c>
      <c r="D675" t="s">
        <v>45</v>
      </c>
      <c r="E675" t="s">
        <v>2700</v>
      </c>
      <c r="F675" t="s">
        <v>322</v>
      </c>
      <c r="G675" t="str">
        <f>"0091011"</f>
        <v>0</v>
      </c>
      <c r="H675">
        <v>900.0</v>
      </c>
      <c r="I675">
        <v>131.25</v>
      </c>
      <c r="J675" t="s">
        <v>2674</v>
      </c>
      <c r="K675" t="s">
        <v>18</v>
      </c>
      <c r="L675" t="s">
        <v>19</v>
      </c>
    </row>
    <row r="676" spans="1:12">
      <c r="A676">
        <v>1030</v>
      </c>
      <c r="B676" t="s">
        <v>2701</v>
      </c>
      <c r="C676" t="s">
        <v>2702</v>
      </c>
      <c r="D676" t="s">
        <v>45</v>
      </c>
      <c r="E676" t="s">
        <v>2703</v>
      </c>
      <c r="F676" t="s">
        <v>91</v>
      </c>
      <c r="G676" t="str">
        <f>"0101071"</f>
        <v>0</v>
      </c>
      <c r="H676">
        <v>900.0</v>
      </c>
      <c r="I676">
        <v>122.25</v>
      </c>
      <c r="J676" t="s">
        <v>2704</v>
      </c>
      <c r="K676" t="s">
        <v>18</v>
      </c>
      <c r="L676" t="s">
        <v>19</v>
      </c>
    </row>
    <row r="677" spans="1:12">
      <c r="A677">
        <v>1031</v>
      </c>
      <c r="B677" t="s">
        <v>2705</v>
      </c>
      <c r="C677" t="s">
        <v>2706</v>
      </c>
      <c r="D677" t="s">
        <v>45</v>
      </c>
      <c r="E677" t="s">
        <v>2707</v>
      </c>
      <c r="F677" t="s">
        <v>86</v>
      </c>
      <c r="G677" t="str">
        <f>"0093030"</f>
        <v>0</v>
      </c>
      <c r="H677">
        <v>900.0</v>
      </c>
      <c r="I677">
        <v>112.5</v>
      </c>
      <c r="J677" t="s">
        <v>2708</v>
      </c>
      <c r="K677" t="s">
        <v>18</v>
      </c>
      <c r="L677" t="s">
        <v>19</v>
      </c>
    </row>
    <row r="678" spans="1:12">
      <c r="A678">
        <v>1032</v>
      </c>
      <c r="B678" t="s">
        <v>866</v>
      </c>
      <c r="C678" t="s">
        <v>1454</v>
      </c>
      <c r="D678" t="s">
        <v>14</v>
      </c>
      <c r="E678" t="s">
        <v>2709</v>
      </c>
      <c r="F678" t="s">
        <v>81</v>
      </c>
      <c r="G678" t="str">
        <f>"0093021"</f>
        <v>0</v>
      </c>
      <c r="H678">
        <v>1100.0</v>
      </c>
      <c r="I678">
        <v>265.0</v>
      </c>
      <c r="J678" t="s">
        <v>2710</v>
      </c>
      <c r="K678" t="s">
        <v>18</v>
      </c>
      <c r="L678" t="s">
        <v>19</v>
      </c>
    </row>
    <row r="679" spans="1:12">
      <c r="A679">
        <v>1033</v>
      </c>
      <c r="B679" t="s">
        <v>2711</v>
      </c>
      <c r="C679" t="s">
        <v>2712</v>
      </c>
      <c r="D679" t="s">
        <v>45</v>
      </c>
      <c r="E679" t="s">
        <v>2713</v>
      </c>
      <c r="F679" t="s">
        <v>322</v>
      </c>
      <c r="G679" t="str">
        <f>"0091011"</f>
        <v>0</v>
      </c>
      <c r="H679">
        <v>900.0</v>
      </c>
      <c r="I679">
        <v>120.0</v>
      </c>
      <c r="J679" t="s">
        <v>2714</v>
      </c>
      <c r="K679" t="s">
        <v>18</v>
      </c>
      <c r="L679" t="s">
        <v>19</v>
      </c>
    </row>
    <row r="680" spans="1:12">
      <c r="A680">
        <v>1034</v>
      </c>
      <c r="B680" t="s">
        <v>2715</v>
      </c>
      <c r="C680" t="s">
        <v>2716</v>
      </c>
      <c r="D680" t="s">
        <v>45</v>
      </c>
      <c r="E680" t="s">
        <v>2717</v>
      </c>
      <c r="F680" t="s">
        <v>168</v>
      </c>
      <c r="G680" t="str">
        <f>"8035010"</f>
        <v>0</v>
      </c>
      <c r="H680">
        <v>1075.0</v>
      </c>
      <c r="I680">
        <v>161.25</v>
      </c>
      <c r="J680" t="s">
        <v>601</v>
      </c>
      <c r="K680" t="s">
        <v>18</v>
      </c>
      <c r="L680" t="s">
        <v>19</v>
      </c>
    </row>
    <row r="681" spans="1:12">
      <c r="A681">
        <v>1036</v>
      </c>
      <c r="B681" t="s">
        <v>2718</v>
      </c>
      <c r="C681" t="s">
        <v>2719</v>
      </c>
      <c r="D681" t="s">
        <v>14</v>
      </c>
      <c r="E681" t="s">
        <v>2720</v>
      </c>
      <c r="F681" t="s">
        <v>168</v>
      </c>
      <c r="G681" t="str">
        <f>"8035010"</f>
        <v>0</v>
      </c>
      <c r="H681">
        <v>900.0</v>
      </c>
      <c r="I681">
        <v>116.25</v>
      </c>
      <c r="J681" t="s">
        <v>2721</v>
      </c>
      <c r="K681" t="s">
        <v>18</v>
      </c>
      <c r="L681" t="s">
        <v>19</v>
      </c>
    </row>
    <row r="682" spans="1:12">
      <c r="A682">
        <v>1037</v>
      </c>
      <c r="B682" t="s">
        <v>2722</v>
      </c>
      <c r="C682" t="s">
        <v>2723</v>
      </c>
      <c r="D682" t="s">
        <v>45</v>
      </c>
      <c r="E682" t="s">
        <v>2724</v>
      </c>
      <c r="F682" t="s">
        <v>168</v>
      </c>
      <c r="G682" t="str">
        <f>"8035010"</f>
        <v>0</v>
      </c>
      <c r="H682">
        <v>900.0</v>
      </c>
      <c r="I682">
        <v>116.25</v>
      </c>
      <c r="J682" t="s">
        <v>2725</v>
      </c>
      <c r="K682" t="s">
        <v>18</v>
      </c>
      <c r="L682" t="s">
        <v>19</v>
      </c>
    </row>
    <row r="683" spans="1:12">
      <c r="A683">
        <v>1038</v>
      </c>
      <c r="B683" t="s">
        <v>2726</v>
      </c>
      <c r="C683" t="s">
        <v>2727</v>
      </c>
      <c r="D683" t="s">
        <v>45</v>
      </c>
      <c r="E683" t="s">
        <v>2728</v>
      </c>
      <c r="F683" t="s">
        <v>81</v>
      </c>
      <c r="G683" t="str">
        <f>"0093021"</f>
        <v>0</v>
      </c>
      <c r="H683">
        <v>900.0</v>
      </c>
      <c r="I683">
        <v>105.0</v>
      </c>
      <c r="J683" t="s">
        <v>2729</v>
      </c>
      <c r="K683" t="s">
        <v>18</v>
      </c>
      <c r="L683" t="s">
        <v>19</v>
      </c>
    </row>
    <row r="684" spans="1:12">
      <c r="A684">
        <v>1039</v>
      </c>
      <c r="B684" t="s">
        <v>2730</v>
      </c>
      <c r="C684" t="s">
        <v>2731</v>
      </c>
      <c r="D684" t="s">
        <v>45</v>
      </c>
      <c r="E684" t="s">
        <v>2732</v>
      </c>
      <c r="F684" t="s">
        <v>168</v>
      </c>
      <c r="G684" t="str">
        <f>"8035010"</f>
        <v>0</v>
      </c>
      <c r="H684">
        <v>900.0</v>
      </c>
      <c r="I684">
        <v>135.0</v>
      </c>
      <c r="J684" t="s">
        <v>762</v>
      </c>
      <c r="K684" t="s">
        <v>18</v>
      </c>
      <c r="L684" t="s">
        <v>19</v>
      </c>
    </row>
    <row r="685" spans="1:12">
      <c r="A685">
        <v>1041</v>
      </c>
      <c r="B685" t="s">
        <v>2733</v>
      </c>
      <c r="C685" t="s">
        <v>2734</v>
      </c>
      <c r="D685" t="s">
        <v>45</v>
      </c>
      <c r="E685" t="s">
        <v>2735</v>
      </c>
      <c r="F685" t="s">
        <v>124</v>
      </c>
      <c r="G685" t="str">
        <f>"0071051"</f>
        <v>0</v>
      </c>
      <c r="H685">
        <v>900.0</v>
      </c>
      <c r="I685">
        <v>116.25</v>
      </c>
      <c r="J685" t="s">
        <v>2736</v>
      </c>
      <c r="K685" t="s">
        <v>18</v>
      </c>
      <c r="L685" t="s">
        <v>19</v>
      </c>
    </row>
    <row r="686" spans="1:12">
      <c r="A686">
        <v>1045</v>
      </c>
      <c r="B686" t="s">
        <v>2737</v>
      </c>
      <c r="C686" t="s">
        <v>2738</v>
      </c>
      <c r="D686" t="s">
        <v>14</v>
      </c>
      <c r="E686" t="s">
        <v>2739</v>
      </c>
      <c r="F686" t="s">
        <v>81</v>
      </c>
      <c r="G686" t="str">
        <f>"0093021"</f>
        <v>0</v>
      </c>
      <c r="H686">
        <v>900.0</v>
      </c>
      <c r="I686">
        <v>120.0</v>
      </c>
      <c r="J686" t="s">
        <v>2740</v>
      </c>
      <c r="K686" t="s">
        <v>18</v>
      </c>
      <c r="L686" t="s">
        <v>19</v>
      </c>
    </row>
    <row r="687" spans="1:12">
      <c r="A687">
        <v>1046</v>
      </c>
      <c r="B687" t="s">
        <v>2741</v>
      </c>
      <c r="C687" t="s">
        <v>2742</v>
      </c>
      <c r="D687" t="s">
        <v>45</v>
      </c>
      <c r="E687" t="s">
        <v>2743</v>
      </c>
      <c r="F687" t="s">
        <v>124</v>
      </c>
      <c r="G687" t="str">
        <f>"0071051"</f>
        <v>0</v>
      </c>
      <c r="H687">
        <v>900.0</v>
      </c>
      <c r="I687">
        <v>116.25</v>
      </c>
      <c r="J687" t="s">
        <v>2744</v>
      </c>
      <c r="K687" t="s">
        <v>18</v>
      </c>
      <c r="L687" t="s">
        <v>19</v>
      </c>
    </row>
    <row r="688" spans="1:12">
      <c r="A688">
        <v>1049</v>
      </c>
      <c r="B688" t="s">
        <v>2745</v>
      </c>
      <c r="C688" t="s">
        <v>2746</v>
      </c>
      <c r="D688" t="s">
        <v>45</v>
      </c>
      <c r="E688" t="s">
        <v>2747</v>
      </c>
      <c r="F688" t="s">
        <v>47</v>
      </c>
      <c r="G688" t="str">
        <f>"8033011"</f>
        <v>0</v>
      </c>
      <c r="H688">
        <v>900.0</v>
      </c>
      <c r="I688">
        <v>135.0</v>
      </c>
      <c r="J688" t="s">
        <v>209</v>
      </c>
      <c r="K688" t="s">
        <v>18</v>
      </c>
      <c r="L688" t="s">
        <v>19</v>
      </c>
    </row>
    <row r="689" spans="1:12">
      <c r="A689">
        <v>1050</v>
      </c>
      <c r="B689" t="s">
        <v>2748</v>
      </c>
      <c r="C689" t="s">
        <v>2749</v>
      </c>
      <c r="D689" t="s">
        <v>45</v>
      </c>
      <c r="E689" t="s">
        <v>2750</v>
      </c>
      <c r="F689" t="s">
        <v>81</v>
      </c>
      <c r="G689" t="str">
        <f>"0093021"</f>
        <v>0</v>
      </c>
      <c r="H689">
        <v>900.0</v>
      </c>
      <c r="I689">
        <v>120.0</v>
      </c>
      <c r="J689" t="s">
        <v>601</v>
      </c>
      <c r="K689" t="s">
        <v>18</v>
      </c>
      <c r="L689" t="s">
        <v>19</v>
      </c>
    </row>
    <row r="690" spans="1:12">
      <c r="A690">
        <v>1052</v>
      </c>
      <c r="B690" t="s">
        <v>2751</v>
      </c>
      <c r="C690" t="s">
        <v>2752</v>
      </c>
      <c r="D690" t="s">
        <v>45</v>
      </c>
      <c r="E690" t="s">
        <v>2753</v>
      </c>
      <c r="F690" t="s">
        <v>47</v>
      </c>
      <c r="G690" t="str">
        <f>"8033011"</f>
        <v>0</v>
      </c>
      <c r="H690">
        <v>900.0</v>
      </c>
      <c r="I690">
        <v>135.0</v>
      </c>
      <c r="J690" t="s">
        <v>213</v>
      </c>
      <c r="K690" t="s">
        <v>18</v>
      </c>
      <c r="L690" t="s">
        <v>19</v>
      </c>
    </row>
    <row r="691" spans="1:12">
      <c r="A691">
        <v>1054</v>
      </c>
      <c r="B691" t="s">
        <v>2754</v>
      </c>
      <c r="C691" t="s">
        <v>2755</v>
      </c>
      <c r="D691" t="s">
        <v>45</v>
      </c>
      <c r="E691" t="s">
        <v>2756</v>
      </c>
      <c r="F691" t="s">
        <v>322</v>
      </c>
      <c r="G691" t="str">
        <f>"0091011"</f>
        <v>0</v>
      </c>
      <c r="H691">
        <v>900.0</v>
      </c>
      <c r="I691">
        <v>250.0</v>
      </c>
      <c r="J691" t="s">
        <v>376</v>
      </c>
      <c r="K691" t="s">
        <v>18</v>
      </c>
      <c r="L691" t="s">
        <v>19</v>
      </c>
    </row>
    <row r="692" spans="1:12">
      <c r="A692">
        <v>1055</v>
      </c>
      <c r="B692" t="s">
        <v>2757</v>
      </c>
      <c r="C692" t="s">
        <v>2758</v>
      </c>
      <c r="D692" t="s">
        <v>45</v>
      </c>
      <c r="E692" t="s">
        <v>2759</v>
      </c>
      <c r="F692" t="s">
        <v>47</v>
      </c>
      <c r="G692" t="str">
        <f>"8033011"</f>
        <v>0</v>
      </c>
      <c r="H692">
        <v>900.0</v>
      </c>
      <c r="I692">
        <v>105.0</v>
      </c>
      <c r="J692" t="s">
        <v>2760</v>
      </c>
      <c r="K692" t="s">
        <v>18</v>
      </c>
      <c r="L692" t="s">
        <v>19</v>
      </c>
    </row>
    <row r="693" spans="1:12">
      <c r="A693">
        <v>1056</v>
      </c>
      <c r="B693" t="s">
        <v>1708</v>
      </c>
      <c r="C693" t="s">
        <v>2761</v>
      </c>
      <c r="D693" t="s">
        <v>45</v>
      </c>
      <c r="E693" t="s">
        <v>2762</v>
      </c>
      <c r="F693" t="s">
        <v>380</v>
      </c>
      <c r="G693" t="str">
        <f>"0071053"</f>
        <v>0</v>
      </c>
      <c r="H693">
        <v>900.0</v>
      </c>
      <c r="I693">
        <v>127.5</v>
      </c>
      <c r="J693" t="s">
        <v>2763</v>
      </c>
      <c r="K693" t="s">
        <v>18</v>
      </c>
      <c r="L693" t="s">
        <v>19</v>
      </c>
    </row>
    <row r="694" spans="1:12">
      <c r="A694">
        <v>1057</v>
      </c>
      <c r="B694" t="s">
        <v>2764</v>
      </c>
      <c r="C694" t="s">
        <v>2765</v>
      </c>
      <c r="D694" t="s">
        <v>45</v>
      </c>
      <c r="E694" t="s">
        <v>2766</v>
      </c>
      <c r="F694" t="s">
        <v>124</v>
      </c>
      <c r="G694" t="str">
        <f>"0071051"</f>
        <v>0</v>
      </c>
      <c r="H694">
        <v>900.0</v>
      </c>
      <c r="I694">
        <v>120.0</v>
      </c>
      <c r="J694" t="s">
        <v>1811</v>
      </c>
      <c r="K694" t="s">
        <v>18</v>
      </c>
      <c r="L694" t="s">
        <v>19</v>
      </c>
    </row>
    <row r="695" spans="1:12">
      <c r="A695">
        <v>1058</v>
      </c>
      <c r="B695" t="s">
        <v>2767</v>
      </c>
      <c r="C695" t="s">
        <v>2768</v>
      </c>
      <c r="D695" t="s">
        <v>45</v>
      </c>
      <c r="E695" t="s">
        <v>2769</v>
      </c>
      <c r="F695" t="s">
        <v>81</v>
      </c>
      <c r="G695" t="str">
        <f>"0093021"</f>
        <v>0</v>
      </c>
      <c r="H695">
        <v>900.0</v>
      </c>
      <c r="I695">
        <v>116.25</v>
      </c>
      <c r="J695" t="s">
        <v>2770</v>
      </c>
      <c r="K695" t="s">
        <v>18</v>
      </c>
      <c r="L695" t="s">
        <v>19</v>
      </c>
    </row>
    <row r="696" spans="1:12">
      <c r="A696">
        <v>1059</v>
      </c>
      <c r="B696" t="s">
        <v>2771</v>
      </c>
      <c r="C696" t="s">
        <v>2772</v>
      </c>
      <c r="D696" t="s">
        <v>14</v>
      </c>
      <c r="E696" t="s">
        <v>2773</v>
      </c>
      <c r="F696" t="s">
        <v>36</v>
      </c>
      <c r="G696" t="str">
        <f>"6034011"</f>
        <v>0</v>
      </c>
      <c r="H696">
        <v>900.0</v>
      </c>
      <c r="I696">
        <v>120.0</v>
      </c>
      <c r="J696" t="s">
        <v>2774</v>
      </c>
      <c r="K696" t="s">
        <v>18</v>
      </c>
      <c r="L696" t="s">
        <v>19</v>
      </c>
    </row>
    <row r="697" spans="1:12">
      <c r="A697">
        <v>1060</v>
      </c>
      <c r="B697" t="s">
        <v>2775</v>
      </c>
      <c r="C697" t="s">
        <v>2776</v>
      </c>
      <c r="D697" t="s">
        <v>45</v>
      </c>
      <c r="E697" t="s">
        <v>2777</v>
      </c>
      <c r="F697" t="s">
        <v>1699</v>
      </c>
      <c r="G697" t="str">
        <f>"9011031"</f>
        <v>0</v>
      </c>
      <c r="H697">
        <v>900.0</v>
      </c>
      <c r="I697">
        <v>105.0</v>
      </c>
      <c r="J697" t="s">
        <v>2778</v>
      </c>
      <c r="K697" t="s">
        <v>18</v>
      </c>
      <c r="L697" t="s">
        <v>19</v>
      </c>
    </row>
    <row r="698" spans="1:12">
      <c r="A698">
        <v>1061</v>
      </c>
      <c r="B698" t="s">
        <v>2779</v>
      </c>
      <c r="C698" t="s">
        <v>2780</v>
      </c>
      <c r="D698" t="s">
        <v>45</v>
      </c>
      <c r="E698" t="s">
        <v>2781</v>
      </c>
      <c r="F698" t="s">
        <v>124</v>
      </c>
      <c r="G698" t="str">
        <f>"0071051"</f>
        <v>0</v>
      </c>
      <c r="H698">
        <v>900.0</v>
      </c>
      <c r="I698">
        <v>120.0</v>
      </c>
      <c r="J698" t="s">
        <v>2782</v>
      </c>
      <c r="K698" t="s">
        <v>18</v>
      </c>
      <c r="L698" t="s">
        <v>19</v>
      </c>
    </row>
    <row r="699" spans="1:12">
      <c r="A699">
        <v>1063</v>
      </c>
      <c r="B699" t="s">
        <v>2783</v>
      </c>
      <c r="C699" t="s">
        <v>2784</v>
      </c>
      <c r="D699" t="s">
        <v>45</v>
      </c>
      <c r="E699" t="s">
        <v>2785</v>
      </c>
      <c r="F699" t="s">
        <v>124</v>
      </c>
      <c r="G699" t="str">
        <f>"0071051"</f>
        <v>0</v>
      </c>
      <c r="H699">
        <v>900.0</v>
      </c>
      <c r="I699">
        <v>123.75</v>
      </c>
      <c r="J699" t="s">
        <v>2786</v>
      </c>
      <c r="K699" t="s">
        <v>18</v>
      </c>
      <c r="L699" t="s">
        <v>19</v>
      </c>
    </row>
    <row r="700" spans="1:12">
      <c r="A700">
        <v>1064</v>
      </c>
      <c r="B700" t="s">
        <v>2787</v>
      </c>
      <c r="C700" t="s">
        <v>2788</v>
      </c>
      <c r="D700" t="s">
        <v>14</v>
      </c>
      <c r="E700" t="s">
        <v>2789</v>
      </c>
      <c r="F700" t="s">
        <v>119</v>
      </c>
      <c r="G700" t="str">
        <f>"0091012"</f>
        <v>0</v>
      </c>
      <c r="H700">
        <v>900.0</v>
      </c>
      <c r="I700">
        <v>250.0</v>
      </c>
      <c r="J700" t="s">
        <v>2790</v>
      </c>
      <c r="K700" t="s">
        <v>18</v>
      </c>
      <c r="L700" t="s">
        <v>19</v>
      </c>
    </row>
    <row r="701" spans="1:12">
      <c r="A701">
        <v>1065</v>
      </c>
      <c r="B701" t="s">
        <v>2791</v>
      </c>
      <c r="C701" t="s">
        <v>2792</v>
      </c>
      <c r="D701" t="s">
        <v>45</v>
      </c>
      <c r="E701" t="s">
        <v>2793</v>
      </c>
      <c r="F701" t="s">
        <v>168</v>
      </c>
      <c r="G701" t="str">
        <f>"8035010"</f>
        <v>0</v>
      </c>
      <c r="H701">
        <v>900.0</v>
      </c>
      <c r="I701">
        <v>135.0</v>
      </c>
      <c r="J701" t="s">
        <v>2794</v>
      </c>
      <c r="K701" t="s">
        <v>18</v>
      </c>
      <c r="L701" t="s">
        <v>19</v>
      </c>
    </row>
    <row r="702" spans="1:12">
      <c r="A702">
        <v>1066</v>
      </c>
      <c r="B702" t="s">
        <v>2795</v>
      </c>
      <c r="C702" t="s">
        <v>2796</v>
      </c>
      <c r="D702" t="s">
        <v>45</v>
      </c>
      <c r="E702" t="s">
        <v>2797</v>
      </c>
      <c r="F702" t="s">
        <v>380</v>
      </c>
      <c r="G702" t="str">
        <f>"0071053"</f>
        <v>0</v>
      </c>
      <c r="H702">
        <v>975.0</v>
      </c>
      <c r="I702">
        <v>195.0</v>
      </c>
      <c r="J702" t="s">
        <v>2798</v>
      </c>
      <c r="K702" t="s">
        <v>18</v>
      </c>
      <c r="L702" t="s">
        <v>19</v>
      </c>
    </row>
    <row r="703" spans="1:12">
      <c r="A703">
        <v>1067</v>
      </c>
      <c r="B703" t="s">
        <v>2799</v>
      </c>
      <c r="C703" t="s">
        <v>2800</v>
      </c>
      <c r="D703" t="s">
        <v>45</v>
      </c>
      <c r="E703" t="s">
        <v>2801</v>
      </c>
      <c r="F703" t="s">
        <v>124</v>
      </c>
      <c r="G703" t="str">
        <f>"0071051"</f>
        <v>0</v>
      </c>
      <c r="H703">
        <v>900.0</v>
      </c>
      <c r="I703">
        <v>120.0</v>
      </c>
      <c r="J703" t="s">
        <v>762</v>
      </c>
      <c r="K703" t="s">
        <v>18</v>
      </c>
      <c r="L703" t="s">
        <v>19</v>
      </c>
    </row>
    <row r="704" spans="1:12">
      <c r="A704">
        <v>1068</v>
      </c>
      <c r="B704" t="s">
        <v>2802</v>
      </c>
      <c r="C704" t="s">
        <v>2803</v>
      </c>
      <c r="D704" t="s">
        <v>45</v>
      </c>
      <c r="E704" t="s">
        <v>2804</v>
      </c>
      <c r="F704" t="s">
        <v>81</v>
      </c>
      <c r="G704" t="str">
        <f>"0093021"</f>
        <v>0</v>
      </c>
      <c r="H704">
        <v>1375.0</v>
      </c>
      <c r="I704">
        <v>406.25</v>
      </c>
      <c r="J704" t="s">
        <v>2805</v>
      </c>
      <c r="K704" t="s">
        <v>18</v>
      </c>
      <c r="L704" t="s">
        <v>19</v>
      </c>
    </row>
    <row r="705" spans="1:12">
      <c r="A705">
        <v>1071</v>
      </c>
      <c r="B705" t="s">
        <v>2806</v>
      </c>
      <c r="C705" t="s">
        <v>2807</v>
      </c>
      <c r="D705" t="s">
        <v>14</v>
      </c>
      <c r="E705" t="s">
        <v>2808</v>
      </c>
      <c r="F705" t="s">
        <v>81</v>
      </c>
      <c r="G705" t="str">
        <f>"0093021"</f>
        <v>0</v>
      </c>
      <c r="H705">
        <v>900.0</v>
      </c>
      <c r="I705">
        <v>112.5</v>
      </c>
      <c r="J705" t="s">
        <v>2809</v>
      </c>
      <c r="K705" t="s">
        <v>18</v>
      </c>
      <c r="L705" t="s">
        <v>19</v>
      </c>
    </row>
    <row r="706" spans="1:12">
      <c r="A706">
        <v>1072</v>
      </c>
      <c r="B706" t="s">
        <v>2810</v>
      </c>
      <c r="C706" t="s">
        <v>2811</v>
      </c>
      <c r="D706" t="s">
        <v>45</v>
      </c>
      <c r="E706" t="s">
        <v>2812</v>
      </c>
      <c r="F706" t="s">
        <v>168</v>
      </c>
      <c r="G706" t="str">
        <f>"8035010"</f>
        <v>0</v>
      </c>
      <c r="H706">
        <v>900.0</v>
      </c>
      <c r="I706">
        <v>116.25</v>
      </c>
      <c r="J706" t="s">
        <v>2813</v>
      </c>
      <c r="K706" t="s">
        <v>18</v>
      </c>
      <c r="L706" t="s">
        <v>19</v>
      </c>
    </row>
    <row r="707" spans="1:12">
      <c r="A707">
        <v>1073</v>
      </c>
      <c r="B707" t="s">
        <v>2814</v>
      </c>
      <c r="C707" t="s">
        <v>2815</v>
      </c>
      <c r="D707" t="s">
        <v>14</v>
      </c>
      <c r="E707" t="s">
        <v>2816</v>
      </c>
      <c r="F707" t="s">
        <v>86</v>
      </c>
      <c r="G707" t="str">
        <f>"0093030"</f>
        <v>0</v>
      </c>
      <c r="H707">
        <v>1025.0</v>
      </c>
      <c r="I707">
        <v>153.75</v>
      </c>
      <c r="J707" t="s">
        <v>2817</v>
      </c>
      <c r="K707" t="s">
        <v>18</v>
      </c>
      <c r="L707" t="s">
        <v>19</v>
      </c>
    </row>
    <row r="708" spans="1:12">
      <c r="A708">
        <v>1074</v>
      </c>
      <c r="B708" t="s">
        <v>2818</v>
      </c>
      <c r="C708" t="s">
        <v>2819</v>
      </c>
      <c r="D708" t="s">
        <v>45</v>
      </c>
      <c r="E708" t="s">
        <v>2820</v>
      </c>
      <c r="F708" t="s">
        <v>168</v>
      </c>
      <c r="G708" t="str">
        <f>"8035010"</f>
        <v>0</v>
      </c>
      <c r="H708">
        <v>900.0</v>
      </c>
      <c r="I708">
        <v>123.75</v>
      </c>
      <c r="J708" t="s">
        <v>1754</v>
      </c>
      <c r="K708" t="s">
        <v>18</v>
      </c>
      <c r="L708" t="s">
        <v>19</v>
      </c>
    </row>
    <row r="709" spans="1:12">
      <c r="A709">
        <v>1075</v>
      </c>
      <c r="B709" t="s">
        <v>2821</v>
      </c>
      <c r="C709" t="s">
        <v>2822</v>
      </c>
      <c r="D709" t="s">
        <v>45</v>
      </c>
      <c r="E709" t="s">
        <v>2823</v>
      </c>
      <c r="F709" t="s">
        <v>380</v>
      </c>
      <c r="G709" t="str">
        <f>"0071053"</f>
        <v>0</v>
      </c>
      <c r="H709">
        <v>900.0</v>
      </c>
      <c r="I709">
        <v>120.0</v>
      </c>
      <c r="J709" t="s">
        <v>376</v>
      </c>
      <c r="K709" t="s">
        <v>18</v>
      </c>
      <c r="L709" t="s">
        <v>19</v>
      </c>
    </row>
    <row r="710" spans="1:12">
      <c r="A710">
        <v>1077</v>
      </c>
      <c r="B710" t="s">
        <v>2824</v>
      </c>
      <c r="C710" t="s">
        <v>2825</v>
      </c>
      <c r="D710" t="s">
        <v>14</v>
      </c>
      <c r="E710" t="s">
        <v>2826</v>
      </c>
      <c r="F710" t="s">
        <v>36</v>
      </c>
      <c r="G710" t="str">
        <f>"6034011"</f>
        <v>0</v>
      </c>
      <c r="H710">
        <v>900.0</v>
      </c>
      <c r="I710">
        <v>112.5</v>
      </c>
      <c r="J710" t="s">
        <v>2827</v>
      </c>
      <c r="K710" t="s">
        <v>18</v>
      </c>
      <c r="L710" t="s">
        <v>19</v>
      </c>
    </row>
    <row r="711" spans="1:12">
      <c r="A711">
        <v>1080</v>
      </c>
      <c r="B711" t="s">
        <v>2828</v>
      </c>
      <c r="C711" t="s">
        <v>2829</v>
      </c>
      <c r="D711" t="s">
        <v>45</v>
      </c>
      <c r="E711" t="s">
        <v>2830</v>
      </c>
      <c r="F711" t="s">
        <v>322</v>
      </c>
      <c r="G711" t="str">
        <f>"0091011"</f>
        <v>0</v>
      </c>
      <c r="H711">
        <v>900.0</v>
      </c>
      <c r="I711">
        <v>127.5</v>
      </c>
      <c r="J711" t="s">
        <v>2831</v>
      </c>
      <c r="K711" t="s">
        <v>18</v>
      </c>
      <c r="L711" t="s">
        <v>19</v>
      </c>
    </row>
    <row r="712" spans="1:12">
      <c r="A712">
        <v>1081</v>
      </c>
      <c r="B712" t="s">
        <v>2832</v>
      </c>
      <c r="C712" t="s">
        <v>2833</v>
      </c>
      <c r="D712" t="s">
        <v>45</v>
      </c>
      <c r="E712" t="s">
        <v>2834</v>
      </c>
      <c r="F712" t="s">
        <v>195</v>
      </c>
      <c r="G712" t="str">
        <f>"0017051"</f>
        <v>0</v>
      </c>
      <c r="H712">
        <v>900.0</v>
      </c>
      <c r="I712">
        <v>120.0</v>
      </c>
      <c r="J712" t="s">
        <v>2835</v>
      </c>
      <c r="K712" t="s">
        <v>18</v>
      </c>
      <c r="L712" t="s">
        <v>19</v>
      </c>
    </row>
    <row r="713" spans="1:12">
      <c r="A713">
        <v>1082</v>
      </c>
      <c r="B713" t="s">
        <v>2836</v>
      </c>
      <c r="C713" t="s">
        <v>2837</v>
      </c>
      <c r="D713" t="s">
        <v>14</v>
      </c>
      <c r="E713" t="s">
        <v>2838</v>
      </c>
      <c r="F713" t="s">
        <v>31</v>
      </c>
      <c r="G713" t="str">
        <f>"0103050"</f>
        <v>0</v>
      </c>
      <c r="H713">
        <v>900.0</v>
      </c>
      <c r="I713">
        <v>127.5</v>
      </c>
      <c r="J713" t="s">
        <v>2839</v>
      </c>
      <c r="K713" t="s">
        <v>18</v>
      </c>
      <c r="L713" t="s">
        <v>19</v>
      </c>
    </row>
    <row r="714" spans="1:12">
      <c r="A714">
        <v>1084</v>
      </c>
      <c r="B714" t="s">
        <v>2335</v>
      </c>
      <c r="C714" t="s">
        <v>2840</v>
      </c>
      <c r="D714" t="s">
        <v>14</v>
      </c>
      <c r="E714" t="s">
        <v>2841</v>
      </c>
      <c r="F714" t="s">
        <v>124</v>
      </c>
      <c r="G714" t="str">
        <f>"0071051"</f>
        <v>0</v>
      </c>
      <c r="H714">
        <v>900.0</v>
      </c>
      <c r="I714">
        <v>120.0</v>
      </c>
      <c r="J714" t="s">
        <v>2842</v>
      </c>
      <c r="K714" t="s">
        <v>18</v>
      </c>
      <c r="L714" t="s">
        <v>19</v>
      </c>
    </row>
    <row r="715" spans="1:12">
      <c r="A715">
        <v>1085</v>
      </c>
      <c r="B715" t="s">
        <v>2843</v>
      </c>
      <c r="C715" t="s">
        <v>2844</v>
      </c>
      <c r="D715" t="s">
        <v>14</v>
      </c>
      <c r="E715" t="s">
        <v>2845</v>
      </c>
      <c r="F715" t="s">
        <v>124</v>
      </c>
      <c r="G715" t="str">
        <f>"0071051"</f>
        <v>0</v>
      </c>
      <c r="H715">
        <v>900.0</v>
      </c>
      <c r="I715">
        <v>126.0</v>
      </c>
      <c r="J715" t="s">
        <v>840</v>
      </c>
      <c r="K715" t="s">
        <v>18</v>
      </c>
      <c r="L715" t="s">
        <v>19</v>
      </c>
    </row>
    <row r="716" spans="1:12">
      <c r="A716">
        <v>1086</v>
      </c>
      <c r="B716" t="s">
        <v>2846</v>
      </c>
      <c r="C716" t="s">
        <v>2847</v>
      </c>
      <c r="D716" t="s">
        <v>45</v>
      </c>
      <c r="E716" t="s">
        <v>2848</v>
      </c>
      <c r="F716" t="s">
        <v>81</v>
      </c>
      <c r="G716" t="str">
        <f>"0093021"</f>
        <v>0</v>
      </c>
      <c r="H716">
        <v>900.0</v>
      </c>
      <c r="I716">
        <v>135.0</v>
      </c>
      <c r="J716" t="s">
        <v>2849</v>
      </c>
      <c r="K716" t="s">
        <v>18</v>
      </c>
      <c r="L716" t="s">
        <v>19</v>
      </c>
    </row>
    <row r="717" spans="1:12">
      <c r="A717">
        <v>1087</v>
      </c>
      <c r="B717" t="s">
        <v>2850</v>
      </c>
      <c r="C717" t="s">
        <v>2851</v>
      </c>
      <c r="D717" t="s">
        <v>45</v>
      </c>
      <c r="E717" t="s">
        <v>2852</v>
      </c>
      <c r="F717" t="s">
        <v>91</v>
      </c>
      <c r="G717" t="str">
        <f>"0101071"</f>
        <v>0</v>
      </c>
      <c r="H717">
        <v>900.0</v>
      </c>
      <c r="I717">
        <v>135.0</v>
      </c>
      <c r="J717" t="s">
        <v>2853</v>
      </c>
      <c r="K717" t="s">
        <v>18</v>
      </c>
      <c r="L717" t="s">
        <v>19</v>
      </c>
    </row>
    <row r="718" spans="1:12">
      <c r="A718">
        <v>1088</v>
      </c>
      <c r="B718" t="s">
        <v>2854</v>
      </c>
      <c r="C718" t="s">
        <v>2855</v>
      </c>
      <c r="D718" t="s">
        <v>14</v>
      </c>
      <c r="E718" t="s">
        <v>2856</v>
      </c>
      <c r="F718" t="s">
        <v>124</v>
      </c>
      <c r="G718" t="str">
        <f>"0071051"</f>
        <v>0</v>
      </c>
      <c r="H718">
        <v>900.0</v>
      </c>
      <c r="I718">
        <v>120.0</v>
      </c>
      <c r="J718" t="s">
        <v>2857</v>
      </c>
      <c r="K718" t="s">
        <v>18</v>
      </c>
      <c r="L718" t="s">
        <v>19</v>
      </c>
    </row>
    <row r="719" spans="1:12">
      <c r="A719">
        <v>1089</v>
      </c>
      <c r="B719" t="s">
        <v>2858</v>
      </c>
      <c r="C719" t="s">
        <v>2859</v>
      </c>
      <c r="D719" t="s">
        <v>45</v>
      </c>
      <c r="E719" t="s">
        <v>2860</v>
      </c>
      <c r="F719" t="s">
        <v>460</v>
      </c>
      <c r="G719" t="str">
        <f>"8033041"</f>
        <v>0</v>
      </c>
      <c r="H719">
        <v>900.0</v>
      </c>
      <c r="I719">
        <v>123.75</v>
      </c>
      <c r="J719" t="s">
        <v>2861</v>
      </c>
      <c r="K719" t="s">
        <v>18</v>
      </c>
      <c r="L719" t="s">
        <v>19</v>
      </c>
    </row>
    <row r="720" spans="1:12">
      <c r="A720">
        <v>1090</v>
      </c>
      <c r="B720" t="s">
        <v>1181</v>
      </c>
      <c r="C720" t="s">
        <v>2862</v>
      </c>
      <c r="D720" t="s">
        <v>45</v>
      </c>
      <c r="E720" t="s">
        <v>2863</v>
      </c>
      <c r="F720" t="s">
        <v>322</v>
      </c>
      <c r="G720" t="str">
        <f>"0091011"</f>
        <v>0</v>
      </c>
      <c r="H720">
        <v>900.0</v>
      </c>
      <c r="I720">
        <v>135.0</v>
      </c>
      <c r="J720" t="s">
        <v>2864</v>
      </c>
      <c r="K720" t="s">
        <v>18</v>
      </c>
      <c r="L720" t="s">
        <v>19</v>
      </c>
    </row>
    <row r="721" spans="1:12">
      <c r="A721">
        <v>1091</v>
      </c>
      <c r="B721" t="s">
        <v>957</v>
      </c>
      <c r="C721" t="s">
        <v>2865</v>
      </c>
      <c r="D721" t="s">
        <v>14</v>
      </c>
      <c r="E721" t="s">
        <v>2866</v>
      </c>
      <c r="F721" t="s">
        <v>168</v>
      </c>
      <c r="G721" t="str">
        <f>"8035010"</f>
        <v>0</v>
      </c>
      <c r="H721">
        <v>900.0</v>
      </c>
      <c r="I721">
        <v>116.25</v>
      </c>
      <c r="J721" t="s">
        <v>2867</v>
      </c>
      <c r="K721" t="s">
        <v>18</v>
      </c>
      <c r="L721" t="s">
        <v>19</v>
      </c>
    </row>
    <row r="722" spans="1:12">
      <c r="A722">
        <v>1094</v>
      </c>
      <c r="B722" t="s">
        <v>2868</v>
      </c>
      <c r="C722" t="s">
        <v>2869</v>
      </c>
      <c r="D722" t="s">
        <v>14</v>
      </c>
      <c r="E722" t="s">
        <v>2870</v>
      </c>
      <c r="F722" t="s">
        <v>2871</v>
      </c>
      <c r="G722" t="str">
        <f>"9063050"</f>
        <v>0</v>
      </c>
      <c r="H722">
        <v>900.0</v>
      </c>
      <c r="I722">
        <v>120.0</v>
      </c>
      <c r="J722" t="s">
        <v>68</v>
      </c>
      <c r="K722" t="s">
        <v>18</v>
      </c>
      <c r="L722" t="s">
        <v>19</v>
      </c>
    </row>
    <row r="723" spans="1:12">
      <c r="A723">
        <v>1095</v>
      </c>
      <c r="B723" t="s">
        <v>2872</v>
      </c>
      <c r="C723" t="s">
        <v>2873</v>
      </c>
      <c r="D723" t="s">
        <v>45</v>
      </c>
      <c r="E723" t="s">
        <v>2874</v>
      </c>
      <c r="F723" t="s">
        <v>460</v>
      </c>
      <c r="G723" t="str">
        <f>"8033041"</f>
        <v>0</v>
      </c>
      <c r="H723">
        <v>900.0</v>
      </c>
      <c r="I723">
        <v>0.0</v>
      </c>
      <c r="J723" t="s">
        <v>2875</v>
      </c>
      <c r="K723" t="s">
        <v>18</v>
      </c>
      <c r="L723" t="s">
        <v>19</v>
      </c>
    </row>
    <row r="724" spans="1:12">
      <c r="A724">
        <v>1096</v>
      </c>
      <c r="B724" t="s">
        <v>2876</v>
      </c>
      <c r="C724" t="s">
        <v>2877</v>
      </c>
      <c r="D724" t="s">
        <v>14</v>
      </c>
      <c r="E724" t="s">
        <v>2878</v>
      </c>
      <c r="F724" t="s">
        <v>124</v>
      </c>
      <c r="G724" t="str">
        <f>"0071051"</f>
        <v>0</v>
      </c>
      <c r="H724">
        <v>900.0</v>
      </c>
      <c r="I724">
        <v>127.5</v>
      </c>
      <c r="J724" t="s">
        <v>439</v>
      </c>
      <c r="K724" t="s">
        <v>18</v>
      </c>
      <c r="L724" t="s">
        <v>19</v>
      </c>
    </row>
    <row r="725" spans="1:12">
      <c r="A725">
        <v>1097</v>
      </c>
      <c r="B725" t="s">
        <v>2879</v>
      </c>
      <c r="C725" t="s">
        <v>2880</v>
      </c>
      <c r="D725" t="s">
        <v>45</v>
      </c>
      <c r="E725" t="s">
        <v>2881</v>
      </c>
      <c r="F725" t="s">
        <v>81</v>
      </c>
      <c r="G725" t="str">
        <f>"0093021"</f>
        <v>0</v>
      </c>
      <c r="H725">
        <v>900.0</v>
      </c>
      <c r="I725">
        <v>120.0</v>
      </c>
      <c r="J725" t="s">
        <v>2882</v>
      </c>
      <c r="K725" t="s">
        <v>18</v>
      </c>
      <c r="L725" t="s">
        <v>19</v>
      </c>
    </row>
    <row r="726" spans="1:12">
      <c r="A726">
        <v>1098</v>
      </c>
      <c r="B726" t="s">
        <v>2883</v>
      </c>
      <c r="C726" t="s">
        <v>2884</v>
      </c>
      <c r="D726" t="s">
        <v>45</v>
      </c>
      <c r="E726" t="s">
        <v>2885</v>
      </c>
      <c r="F726" t="s">
        <v>168</v>
      </c>
      <c r="G726" t="str">
        <f>"8035010"</f>
        <v>0</v>
      </c>
      <c r="H726">
        <v>900.0</v>
      </c>
      <c r="I726">
        <v>131.25</v>
      </c>
      <c r="J726" t="s">
        <v>2886</v>
      </c>
      <c r="K726" t="s">
        <v>18</v>
      </c>
      <c r="L726" t="s">
        <v>19</v>
      </c>
    </row>
    <row r="727" spans="1:12">
      <c r="A727">
        <v>1100</v>
      </c>
      <c r="B727" t="s">
        <v>2887</v>
      </c>
      <c r="C727" t="s">
        <v>2888</v>
      </c>
      <c r="D727" t="s">
        <v>14</v>
      </c>
      <c r="E727" t="s">
        <v>2889</v>
      </c>
      <c r="F727" t="s">
        <v>124</v>
      </c>
      <c r="G727" t="str">
        <f>"0071051"</f>
        <v>0</v>
      </c>
      <c r="H727">
        <v>900.0</v>
      </c>
      <c r="I727">
        <v>127.5</v>
      </c>
      <c r="J727" t="s">
        <v>840</v>
      </c>
      <c r="K727" t="s">
        <v>18</v>
      </c>
      <c r="L727" t="s">
        <v>19</v>
      </c>
    </row>
    <row r="728" spans="1:12">
      <c r="A728">
        <v>1101</v>
      </c>
      <c r="B728" t="s">
        <v>2890</v>
      </c>
      <c r="C728" t="s">
        <v>2891</v>
      </c>
      <c r="D728" t="s">
        <v>14</v>
      </c>
      <c r="E728" t="s">
        <v>2892</v>
      </c>
      <c r="F728" t="s">
        <v>124</v>
      </c>
      <c r="G728" t="str">
        <f>"0071051"</f>
        <v>0</v>
      </c>
      <c r="H728">
        <v>900.0</v>
      </c>
      <c r="I728">
        <v>135.0</v>
      </c>
      <c r="J728" t="s">
        <v>2893</v>
      </c>
      <c r="K728" t="s">
        <v>18</v>
      </c>
      <c r="L728" t="s">
        <v>19</v>
      </c>
    </row>
    <row r="729" spans="1:12">
      <c r="A729">
        <v>1102</v>
      </c>
      <c r="B729" t="s">
        <v>2894</v>
      </c>
      <c r="C729" t="s">
        <v>2895</v>
      </c>
      <c r="D729" t="s">
        <v>45</v>
      </c>
      <c r="E729" t="s">
        <v>2896</v>
      </c>
      <c r="F729" t="s">
        <v>168</v>
      </c>
      <c r="G729" t="str">
        <f>"8035010"</f>
        <v>0</v>
      </c>
      <c r="H729">
        <v>900.0</v>
      </c>
      <c r="I729">
        <v>170.0</v>
      </c>
      <c r="J729" t="s">
        <v>2897</v>
      </c>
      <c r="K729" t="s">
        <v>18</v>
      </c>
      <c r="L729" t="s">
        <v>19</v>
      </c>
    </row>
    <row r="730" spans="1:12">
      <c r="A730">
        <v>1104</v>
      </c>
      <c r="B730" t="s">
        <v>2898</v>
      </c>
      <c r="C730" t="s">
        <v>2899</v>
      </c>
      <c r="D730" t="s">
        <v>45</v>
      </c>
      <c r="E730" t="s">
        <v>2900</v>
      </c>
      <c r="F730" t="s">
        <v>2901</v>
      </c>
      <c r="G730" t="str">
        <f>"3022011"</f>
        <v>0</v>
      </c>
      <c r="H730">
        <v>1210.0</v>
      </c>
      <c r="I730">
        <v>181.5</v>
      </c>
      <c r="J730" t="s">
        <v>650</v>
      </c>
      <c r="K730" t="s">
        <v>18</v>
      </c>
      <c r="L730" t="s">
        <v>19</v>
      </c>
    </row>
    <row r="731" spans="1:12">
      <c r="A731">
        <v>1105</v>
      </c>
      <c r="B731" t="s">
        <v>2902</v>
      </c>
      <c r="C731" t="s">
        <v>2903</v>
      </c>
      <c r="D731" t="s">
        <v>45</v>
      </c>
      <c r="E731" t="s">
        <v>2904</v>
      </c>
      <c r="F731" t="s">
        <v>340</v>
      </c>
      <c r="G731" t="str">
        <f>"0036081"</f>
        <v>0</v>
      </c>
      <c r="H731">
        <v>900.0</v>
      </c>
      <c r="I731">
        <v>127.5</v>
      </c>
      <c r="J731" t="s">
        <v>2905</v>
      </c>
      <c r="K731" t="s">
        <v>18</v>
      </c>
      <c r="L731" t="s">
        <v>19</v>
      </c>
    </row>
    <row r="732" spans="1:12">
      <c r="A732">
        <v>1106</v>
      </c>
      <c r="B732" t="s">
        <v>2906</v>
      </c>
      <c r="C732" t="s">
        <v>2907</v>
      </c>
      <c r="D732" t="s">
        <v>45</v>
      </c>
      <c r="E732" t="s">
        <v>2908</v>
      </c>
      <c r="F732" t="s">
        <v>168</v>
      </c>
      <c r="G732" t="str">
        <f>"8035010"</f>
        <v>0</v>
      </c>
      <c r="H732">
        <v>900.0</v>
      </c>
      <c r="I732">
        <v>133.5</v>
      </c>
      <c r="J732" t="s">
        <v>2909</v>
      </c>
      <c r="K732" t="s">
        <v>18</v>
      </c>
      <c r="L732" t="s">
        <v>19</v>
      </c>
    </row>
    <row r="733" spans="1:12">
      <c r="A733">
        <v>1108</v>
      </c>
      <c r="B733" t="s">
        <v>2910</v>
      </c>
      <c r="C733" t="s">
        <v>2911</v>
      </c>
      <c r="D733" t="s">
        <v>14</v>
      </c>
      <c r="E733" t="s">
        <v>2912</v>
      </c>
      <c r="F733" t="s">
        <v>91</v>
      </c>
      <c r="G733" t="str">
        <f>"0101071"</f>
        <v>0</v>
      </c>
      <c r="H733">
        <v>900.0</v>
      </c>
      <c r="I733">
        <v>121.5</v>
      </c>
      <c r="J733" t="s">
        <v>2913</v>
      </c>
      <c r="K733" t="s">
        <v>18</v>
      </c>
      <c r="L733" t="s">
        <v>19</v>
      </c>
    </row>
    <row r="734" spans="1:12">
      <c r="A734">
        <v>1109</v>
      </c>
      <c r="B734" t="s">
        <v>1457</v>
      </c>
      <c r="C734" t="s">
        <v>2914</v>
      </c>
      <c r="D734" t="s">
        <v>14</v>
      </c>
      <c r="E734" t="s">
        <v>2915</v>
      </c>
      <c r="F734" t="s">
        <v>513</v>
      </c>
      <c r="G734" t="str">
        <f>"0017052"</f>
        <v>0</v>
      </c>
      <c r="H734">
        <v>1060.0</v>
      </c>
      <c r="I734">
        <v>399.0</v>
      </c>
      <c r="J734" t="s">
        <v>239</v>
      </c>
      <c r="K734" t="s">
        <v>18</v>
      </c>
      <c r="L734" t="s">
        <v>19</v>
      </c>
    </row>
    <row r="735" spans="1:12">
      <c r="A735">
        <v>1110</v>
      </c>
      <c r="B735" t="s">
        <v>2916</v>
      </c>
      <c r="C735" t="s">
        <v>2917</v>
      </c>
      <c r="D735" t="s">
        <v>45</v>
      </c>
      <c r="E735" t="s">
        <v>2918</v>
      </c>
      <c r="F735" t="s">
        <v>81</v>
      </c>
      <c r="G735" t="str">
        <f>"0093021"</f>
        <v>0</v>
      </c>
      <c r="H735">
        <v>920.0</v>
      </c>
      <c r="I735">
        <v>138.0</v>
      </c>
      <c r="J735" t="s">
        <v>2919</v>
      </c>
      <c r="K735" t="s">
        <v>18</v>
      </c>
      <c r="L735" t="s">
        <v>19</v>
      </c>
    </row>
    <row r="736" spans="1:12">
      <c r="A736">
        <v>1111</v>
      </c>
      <c r="B736" t="s">
        <v>2920</v>
      </c>
      <c r="C736" t="s">
        <v>2921</v>
      </c>
      <c r="D736" t="s">
        <v>14</v>
      </c>
      <c r="E736" t="s">
        <v>2922</v>
      </c>
      <c r="F736" t="s">
        <v>460</v>
      </c>
      <c r="G736" t="str">
        <f>"8033041"</f>
        <v>0</v>
      </c>
      <c r="H736">
        <v>900.0</v>
      </c>
      <c r="I736">
        <v>120.0</v>
      </c>
      <c r="J736" t="s">
        <v>2923</v>
      </c>
      <c r="K736" t="s">
        <v>18</v>
      </c>
      <c r="L736" t="s">
        <v>19</v>
      </c>
    </row>
    <row r="737" spans="1:12">
      <c r="A737">
        <v>1112</v>
      </c>
      <c r="B737" t="s">
        <v>2924</v>
      </c>
      <c r="C737" t="s">
        <v>2925</v>
      </c>
      <c r="D737" t="s">
        <v>14</v>
      </c>
      <c r="E737" t="s">
        <v>2926</v>
      </c>
      <c r="F737" t="s">
        <v>349</v>
      </c>
      <c r="G737" t="str">
        <f>"9011040"</f>
        <v>0</v>
      </c>
      <c r="H737">
        <v>1000.0</v>
      </c>
      <c r="I737">
        <v>150.0</v>
      </c>
      <c r="J737" t="s">
        <v>2927</v>
      </c>
      <c r="K737" t="s">
        <v>18</v>
      </c>
      <c r="L737" t="s">
        <v>19</v>
      </c>
    </row>
    <row r="738" spans="1:12">
      <c r="A738">
        <v>1113</v>
      </c>
      <c r="B738" t="s">
        <v>2928</v>
      </c>
      <c r="C738" t="s">
        <v>2929</v>
      </c>
      <c r="D738" t="s">
        <v>14</v>
      </c>
      <c r="E738" t="s">
        <v>2930</v>
      </c>
      <c r="F738" t="s">
        <v>106</v>
      </c>
      <c r="G738" t="str">
        <f>"0066010"</f>
        <v>0</v>
      </c>
      <c r="H738">
        <v>1237.0</v>
      </c>
      <c r="I738">
        <v>185.55</v>
      </c>
      <c r="J738" t="s">
        <v>2931</v>
      </c>
      <c r="K738" t="s">
        <v>18</v>
      </c>
      <c r="L738" t="s">
        <v>19</v>
      </c>
    </row>
    <row r="739" spans="1:12">
      <c r="A739">
        <v>1114</v>
      </c>
      <c r="B739" t="s">
        <v>2932</v>
      </c>
      <c r="C739" t="s">
        <v>2933</v>
      </c>
      <c r="D739" t="s">
        <v>45</v>
      </c>
      <c r="E739" t="s">
        <v>2934</v>
      </c>
      <c r="F739" t="s">
        <v>124</v>
      </c>
      <c r="G739" t="str">
        <f>"0071051"</f>
        <v>0</v>
      </c>
      <c r="H739">
        <v>900.0</v>
      </c>
      <c r="I739">
        <v>118.5</v>
      </c>
      <c r="J739" t="s">
        <v>213</v>
      </c>
      <c r="K739" t="s">
        <v>18</v>
      </c>
      <c r="L739" t="s">
        <v>19</v>
      </c>
    </row>
    <row r="740" spans="1:12">
      <c r="A740">
        <v>1115</v>
      </c>
      <c r="B740" t="s">
        <v>2935</v>
      </c>
      <c r="C740" t="s">
        <v>2936</v>
      </c>
      <c r="D740" t="s">
        <v>45</v>
      </c>
      <c r="E740" t="s">
        <v>2937</v>
      </c>
      <c r="F740" t="s">
        <v>81</v>
      </c>
      <c r="G740" t="str">
        <f>"0093021"</f>
        <v>0</v>
      </c>
      <c r="H740">
        <v>900.0</v>
      </c>
      <c r="I740">
        <v>250.0</v>
      </c>
      <c r="J740" t="s">
        <v>2938</v>
      </c>
      <c r="K740" t="s">
        <v>18</v>
      </c>
      <c r="L740" t="s">
        <v>19</v>
      </c>
    </row>
    <row r="741" spans="1:12">
      <c r="A741">
        <v>1116</v>
      </c>
      <c r="B741" t="s">
        <v>2939</v>
      </c>
      <c r="C741" t="s">
        <v>2940</v>
      </c>
      <c r="D741" t="s">
        <v>45</v>
      </c>
      <c r="E741" t="s">
        <v>2941</v>
      </c>
      <c r="F741" t="s">
        <v>473</v>
      </c>
      <c r="G741" t="str">
        <f>"0094010"</f>
        <v>0</v>
      </c>
      <c r="H741">
        <v>900.0</v>
      </c>
      <c r="I741">
        <v>116.25</v>
      </c>
      <c r="J741" t="s">
        <v>2942</v>
      </c>
      <c r="K741" t="s">
        <v>18</v>
      </c>
      <c r="L741" t="s">
        <v>19</v>
      </c>
    </row>
    <row r="742" spans="1:12">
      <c r="A742">
        <v>1117</v>
      </c>
      <c r="B742" t="s">
        <v>2943</v>
      </c>
      <c r="C742" t="s">
        <v>2944</v>
      </c>
      <c r="D742" t="s">
        <v>14</v>
      </c>
      <c r="E742" t="s">
        <v>2945</v>
      </c>
      <c r="F742" t="s">
        <v>81</v>
      </c>
      <c r="G742" t="str">
        <f>"0093021"</f>
        <v>0</v>
      </c>
      <c r="H742">
        <v>900.0</v>
      </c>
      <c r="I742">
        <v>120.0</v>
      </c>
      <c r="J742" t="s">
        <v>2946</v>
      </c>
      <c r="K742" t="s">
        <v>18</v>
      </c>
      <c r="L742" t="s">
        <v>19</v>
      </c>
    </row>
    <row r="743" spans="1:12">
      <c r="A743">
        <v>1120</v>
      </c>
      <c r="B743" t="s">
        <v>2947</v>
      </c>
      <c r="C743" t="s">
        <v>2948</v>
      </c>
      <c r="D743" t="s">
        <v>45</v>
      </c>
      <c r="E743" t="s">
        <v>2949</v>
      </c>
      <c r="F743" t="s">
        <v>380</v>
      </c>
      <c r="G743" t="str">
        <f>"0071053"</f>
        <v>0</v>
      </c>
      <c r="H743">
        <v>940.0</v>
      </c>
      <c r="I743">
        <v>141.0</v>
      </c>
      <c r="J743" t="s">
        <v>925</v>
      </c>
      <c r="K743" t="s">
        <v>18</v>
      </c>
      <c r="L743" t="s">
        <v>19</v>
      </c>
    </row>
    <row r="744" spans="1:12">
      <c r="A744">
        <v>1121</v>
      </c>
      <c r="B744" t="s">
        <v>2950</v>
      </c>
      <c r="C744" t="s">
        <v>2951</v>
      </c>
      <c r="D744" t="s">
        <v>45</v>
      </c>
      <c r="E744" t="s">
        <v>2952</v>
      </c>
      <c r="F744" t="s">
        <v>96</v>
      </c>
      <c r="G744" t="str">
        <f>"0091013"</f>
        <v>0</v>
      </c>
      <c r="H744">
        <v>900.0</v>
      </c>
      <c r="I744">
        <v>127.5</v>
      </c>
      <c r="J744" t="s">
        <v>2953</v>
      </c>
      <c r="K744" t="s">
        <v>18</v>
      </c>
      <c r="L744" t="s">
        <v>19</v>
      </c>
    </row>
    <row r="745" spans="1:12">
      <c r="A745">
        <v>1122</v>
      </c>
      <c r="B745" t="s">
        <v>2954</v>
      </c>
      <c r="C745" t="s">
        <v>2955</v>
      </c>
      <c r="D745" t="s">
        <v>45</v>
      </c>
      <c r="E745" t="s">
        <v>2956</v>
      </c>
      <c r="F745" t="s">
        <v>168</v>
      </c>
      <c r="G745" t="str">
        <f>"8035010"</f>
        <v>0</v>
      </c>
      <c r="H745">
        <v>900.0</v>
      </c>
      <c r="I745">
        <v>116.25</v>
      </c>
      <c r="J745" t="s">
        <v>2957</v>
      </c>
      <c r="K745" t="s">
        <v>18</v>
      </c>
      <c r="L745" t="s">
        <v>19</v>
      </c>
    </row>
    <row r="746" spans="1:12">
      <c r="A746">
        <v>1123</v>
      </c>
      <c r="B746" t="s">
        <v>2958</v>
      </c>
      <c r="C746" t="s">
        <v>2959</v>
      </c>
      <c r="D746" t="s">
        <v>45</v>
      </c>
      <c r="E746" t="s">
        <v>2960</v>
      </c>
      <c r="F746" t="s">
        <v>124</v>
      </c>
      <c r="G746" t="str">
        <f>"0071051"</f>
        <v>0</v>
      </c>
      <c r="H746">
        <v>900.0</v>
      </c>
      <c r="I746">
        <v>123.75</v>
      </c>
      <c r="J746" t="s">
        <v>2961</v>
      </c>
      <c r="K746" t="s">
        <v>18</v>
      </c>
      <c r="L746" t="s">
        <v>19</v>
      </c>
    </row>
    <row r="747" spans="1:12">
      <c r="A747">
        <v>1124</v>
      </c>
      <c r="B747" t="s">
        <v>192</v>
      </c>
      <c r="C747" t="s">
        <v>2962</v>
      </c>
      <c r="D747" t="s">
        <v>45</v>
      </c>
      <c r="E747" t="s">
        <v>2963</v>
      </c>
      <c r="F747" t="s">
        <v>1699</v>
      </c>
      <c r="G747" t="str">
        <f>"9011031"</f>
        <v>0</v>
      </c>
      <c r="H747">
        <v>900.0</v>
      </c>
      <c r="I747">
        <v>120.0</v>
      </c>
      <c r="J747" t="s">
        <v>1866</v>
      </c>
      <c r="K747" t="s">
        <v>18</v>
      </c>
      <c r="L747" t="s">
        <v>19</v>
      </c>
    </row>
    <row r="748" spans="1:12">
      <c r="A748">
        <v>1125</v>
      </c>
      <c r="B748" t="s">
        <v>2964</v>
      </c>
      <c r="C748" t="s">
        <v>2965</v>
      </c>
      <c r="D748" t="s">
        <v>14</v>
      </c>
      <c r="E748" t="s">
        <v>2966</v>
      </c>
      <c r="F748" t="s">
        <v>738</v>
      </c>
      <c r="G748" t="str">
        <f>"0101110"</f>
        <v>0</v>
      </c>
      <c r="H748">
        <v>900.0</v>
      </c>
      <c r="I748">
        <v>120.0</v>
      </c>
      <c r="J748" t="s">
        <v>2967</v>
      </c>
      <c r="K748" t="s">
        <v>18</v>
      </c>
      <c r="L748" t="s">
        <v>19</v>
      </c>
    </row>
    <row r="749" spans="1:12">
      <c r="A749">
        <v>1127</v>
      </c>
      <c r="B749" t="s">
        <v>2968</v>
      </c>
      <c r="C749" t="s">
        <v>2862</v>
      </c>
      <c r="D749" t="s">
        <v>45</v>
      </c>
      <c r="E749" t="s">
        <v>2969</v>
      </c>
      <c r="F749" t="s">
        <v>168</v>
      </c>
      <c r="G749" t="str">
        <f>"8035010"</f>
        <v>0</v>
      </c>
      <c r="H749">
        <v>900.0</v>
      </c>
      <c r="I749">
        <v>250.0</v>
      </c>
      <c r="J749" t="s">
        <v>2970</v>
      </c>
      <c r="K749" t="s">
        <v>18</v>
      </c>
      <c r="L749" t="s">
        <v>19</v>
      </c>
    </row>
    <row r="750" spans="1:12">
      <c r="A750">
        <v>1128</v>
      </c>
      <c r="B750" t="s">
        <v>1767</v>
      </c>
      <c r="C750" t="s">
        <v>2971</v>
      </c>
      <c r="D750" t="s">
        <v>45</v>
      </c>
      <c r="E750" t="s">
        <v>2972</v>
      </c>
      <c r="F750" t="s">
        <v>81</v>
      </c>
      <c r="G750" t="str">
        <f>"0093021"</f>
        <v>0</v>
      </c>
      <c r="H750">
        <v>900.0</v>
      </c>
      <c r="I750">
        <v>205.0</v>
      </c>
      <c r="J750" t="s">
        <v>2302</v>
      </c>
      <c r="K750" t="s">
        <v>18</v>
      </c>
      <c r="L750" t="s">
        <v>19</v>
      </c>
    </row>
    <row r="751" spans="1:12">
      <c r="A751">
        <v>1129</v>
      </c>
      <c r="B751" t="s">
        <v>2973</v>
      </c>
      <c r="C751" t="s">
        <v>2974</v>
      </c>
      <c r="D751" t="s">
        <v>14</v>
      </c>
      <c r="E751" t="s">
        <v>2975</v>
      </c>
      <c r="F751" t="s">
        <v>106</v>
      </c>
      <c r="G751" t="str">
        <f>"0066010"</f>
        <v>0</v>
      </c>
      <c r="H751">
        <v>900.0</v>
      </c>
      <c r="I751">
        <v>112.5</v>
      </c>
      <c r="J751" t="s">
        <v>2976</v>
      </c>
      <c r="K751" t="s">
        <v>18</v>
      </c>
      <c r="L751" t="s">
        <v>19</v>
      </c>
    </row>
    <row r="752" spans="1:12">
      <c r="A752">
        <v>1130</v>
      </c>
      <c r="B752" t="s">
        <v>2977</v>
      </c>
      <c r="C752" t="s">
        <v>2978</v>
      </c>
      <c r="D752" t="s">
        <v>45</v>
      </c>
      <c r="E752" t="s">
        <v>2979</v>
      </c>
      <c r="F752" t="s">
        <v>460</v>
      </c>
      <c r="G752" t="str">
        <f>"8033041"</f>
        <v>0</v>
      </c>
      <c r="H752">
        <v>900.0</v>
      </c>
      <c r="I752">
        <v>120.0</v>
      </c>
      <c r="J752" t="s">
        <v>2980</v>
      </c>
      <c r="K752" t="s">
        <v>18</v>
      </c>
      <c r="L752" t="s">
        <v>19</v>
      </c>
    </row>
    <row r="753" spans="1:12">
      <c r="A753">
        <v>1132</v>
      </c>
      <c r="B753" t="s">
        <v>2981</v>
      </c>
      <c r="C753" t="s">
        <v>2982</v>
      </c>
      <c r="D753" t="s">
        <v>14</v>
      </c>
      <c r="E753" t="s">
        <v>2983</v>
      </c>
      <c r="F753" t="s">
        <v>36</v>
      </c>
      <c r="G753" t="str">
        <f>"6034011"</f>
        <v>0</v>
      </c>
      <c r="H753">
        <v>900.0</v>
      </c>
      <c r="I753">
        <v>120.0</v>
      </c>
      <c r="J753" t="s">
        <v>2984</v>
      </c>
      <c r="K753" t="s">
        <v>18</v>
      </c>
      <c r="L753" t="s">
        <v>19</v>
      </c>
    </row>
    <row r="754" spans="1:12">
      <c r="A754">
        <v>1134</v>
      </c>
      <c r="B754" t="s">
        <v>2985</v>
      </c>
      <c r="C754" t="s">
        <v>2986</v>
      </c>
      <c r="D754" t="s">
        <v>45</v>
      </c>
      <c r="E754" t="s">
        <v>2987</v>
      </c>
      <c r="F754" t="s">
        <v>81</v>
      </c>
      <c r="G754" t="str">
        <f>"0093021"</f>
        <v>0</v>
      </c>
      <c r="H754">
        <v>900.0</v>
      </c>
      <c r="I754">
        <v>123.75</v>
      </c>
      <c r="J754" t="s">
        <v>2988</v>
      </c>
      <c r="K754" t="s">
        <v>18</v>
      </c>
      <c r="L754" t="s">
        <v>19</v>
      </c>
    </row>
    <row r="755" spans="1:12">
      <c r="A755">
        <v>1135</v>
      </c>
      <c r="B755" t="s">
        <v>2989</v>
      </c>
      <c r="C755" t="s">
        <v>2990</v>
      </c>
      <c r="D755" t="s">
        <v>14</v>
      </c>
      <c r="E755" t="s">
        <v>2991</v>
      </c>
      <c r="F755" t="s">
        <v>124</v>
      </c>
      <c r="G755" t="str">
        <f>"0071051"</f>
        <v>0</v>
      </c>
      <c r="H755">
        <v>900.0</v>
      </c>
      <c r="I755">
        <v>123.75</v>
      </c>
      <c r="J755" t="s">
        <v>2992</v>
      </c>
      <c r="K755" t="s">
        <v>18</v>
      </c>
      <c r="L755" t="s">
        <v>19</v>
      </c>
    </row>
    <row r="756" spans="1:12">
      <c r="A756">
        <v>1136</v>
      </c>
      <c r="B756" t="s">
        <v>2993</v>
      </c>
      <c r="C756" t="s">
        <v>2994</v>
      </c>
      <c r="D756" t="s">
        <v>14</v>
      </c>
      <c r="E756" t="s">
        <v>2995</v>
      </c>
      <c r="F756" t="s">
        <v>1652</v>
      </c>
      <c r="G756" t="str">
        <f>"8026041"</f>
        <v>0</v>
      </c>
      <c r="H756">
        <v>1000.0</v>
      </c>
      <c r="I756">
        <v>150.0</v>
      </c>
      <c r="J756" t="s">
        <v>2996</v>
      </c>
      <c r="K756" t="s">
        <v>18</v>
      </c>
      <c r="L756" t="s">
        <v>19</v>
      </c>
    </row>
    <row r="757" spans="1:12">
      <c r="A757">
        <v>1137</v>
      </c>
      <c r="B757" t="s">
        <v>2997</v>
      </c>
      <c r="C757" t="s">
        <v>2998</v>
      </c>
      <c r="D757" t="s">
        <v>45</v>
      </c>
      <c r="E757" t="s">
        <v>2999</v>
      </c>
      <c r="F757" t="s">
        <v>1699</v>
      </c>
      <c r="G757" t="str">
        <f>"9011031"</f>
        <v>0</v>
      </c>
      <c r="H757">
        <v>900.0</v>
      </c>
      <c r="I757">
        <v>105.0</v>
      </c>
      <c r="J757" t="s">
        <v>3000</v>
      </c>
      <c r="K757" t="s">
        <v>18</v>
      </c>
      <c r="L757" t="s">
        <v>19</v>
      </c>
    </row>
    <row r="758" spans="1:12">
      <c r="A758">
        <v>1138</v>
      </c>
      <c r="B758" t="s">
        <v>3001</v>
      </c>
      <c r="C758" t="s">
        <v>3002</v>
      </c>
      <c r="D758" t="s">
        <v>45</v>
      </c>
      <c r="E758" t="s">
        <v>3003</v>
      </c>
      <c r="F758" t="s">
        <v>91</v>
      </c>
      <c r="G758" t="str">
        <f>"0101071"</f>
        <v>0</v>
      </c>
      <c r="H758">
        <v>950.0</v>
      </c>
      <c r="I758">
        <v>142.5</v>
      </c>
      <c r="J758" t="s">
        <v>601</v>
      </c>
      <c r="K758" t="s">
        <v>18</v>
      </c>
      <c r="L758" t="s">
        <v>19</v>
      </c>
    </row>
    <row r="759" spans="1:12">
      <c r="A759">
        <v>1139</v>
      </c>
      <c r="B759" t="s">
        <v>2964</v>
      </c>
      <c r="C759" t="s">
        <v>3004</v>
      </c>
      <c r="D759" t="s">
        <v>14</v>
      </c>
      <c r="E759" t="s">
        <v>3005</v>
      </c>
      <c r="F759" t="s">
        <v>36</v>
      </c>
      <c r="G759" t="str">
        <f>"6034011"</f>
        <v>0</v>
      </c>
      <c r="H759">
        <v>900.0</v>
      </c>
      <c r="I759">
        <v>120.0</v>
      </c>
      <c r="J759" t="s">
        <v>2923</v>
      </c>
      <c r="K759" t="s">
        <v>18</v>
      </c>
      <c r="L759" t="s">
        <v>19</v>
      </c>
    </row>
    <row r="760" spans="1:12">
      <c r="A760">
        <v>1140</v>
      </c>
      <c r="B760" t="s">
        <v>3006</v>
      </c>
      <c r="C760" t="s">
        <v>3007</v>
      </c>
      <c r="D760" t="s">
        <v>14</v>
      </c>
      <c r="E760" t="s">
        <v>3008</v>
      </c>
      <c r="F760" t="s">
        <v>124</v>
      </c>
      <c r="G760" t="str">
        <f>"0071051"</f>
        <v>0</v>
      </c>
      <c r="H760">
        <v>900.0</v>
      </c>
      <c r="I760">
        <v>127.5</v>
      </c>
      <c r="J760" t="s">
        <v>3009</v>
      </c>
      <c r="K760" t="s">
        <v>18</v>
      </c>
      <c r="L760" t="s">
        <v>19</v>
      </c>
    </row>
    <row r="761" spans="1:12">
      <c r="A761">
        <v>1141</v>
      </c>
      <c r="B761" t="s">
        <v>3010</v>
      </c>
      <c r="C761" t="s">
        <v>3011</v>
      </c>
      <c r="D761" t="s">
        <v>14</v>
      </c>
      <c r="E761" t="s">
        <v>3012</v>
      </c>
      <c r="F761" t="s">
        <v>1617</v>
      </c>
      <c r="G761" t="str">
        <f>"0036051"</f>
        <v>0</v>
      </c>
      <c r="H761">
        <v>2007.0</v>
      </c>
      <c r="I761">
        <v>1151.05</v>
      </c>
      <c r="J761" t="s">
        <v>3013</v>
      </c>
      <c r="K761" t="s">
        <v>18</v>
      </c>
      <c r="L761" t="s">
        <v>19</v>
      </c>
    </row>
    <row r="762" spans="1:12">
      <c r="A762">
        <v>1142</v>
      </c>
      <c r="B762" t="s">
        <v>3014</v>
      </c>
      <c r="C762" t="s">
        <v>3015</v>
      </c>
      <c r="D762" t="s">
        <v>45</v>
      </c>
      <c r="E762" t="s">
        <v>3016</v>
      </c>
      <c r="F762" t="s">
        <v>81</v>
      </c>
      <c r="G762" t="str">
        <f>"0093021"</f>
        <v>0</v>
      </c>
      <c r="H762">
        <v>900.0</v>
      </c>
      <c r="I762">
        <v>120.0</v>
      </c>
      <c r="J762" t="s">
        <v>3017</v>
      </c>
      <c r="K762" t="s">
        <v>18</v>
      </c>
      <c r="L762" t="s">
        <v>19</v>
      </c>
    </row>
    <row r="763" spans="1:12">
      <c r="A763">
        <v>1145</v>
      </c>
      <c r="B763" t="s">
        <v>3018</v>
      </c>
      <c r="C763" t="s">
        <v>3019</v>
      </c>
      <c r="D763" t="s">
        <v>14</v>
      </c>
      <c r="E763" t="s">
        <v>3020</v>
      </c>
      <c r="F763" t="s">
        <v>168</v>
      </c>
      <c r="G763" t="str">
        <f>"8035010"</f>
        <v>0</v>
      </c>
      <c r="H763">
        <v>900.0</v>
      </c>
      <c r="I763">
        <v>120.0</v>
      </c>
      <c r="J763" t="s">
        <v>977</v>
      </c>
      <c r="K763" t="s">
        <v>18</v>
      </c>
      <c r="L763" t="s">
        <v>19</v>
      </c>
    </row>
    <row r="764" spans="1:12">
      <c r="A764">
        <v>1146</v>
      </c>
      <c r="B764" t="s">
        <v>3021</v>
      </c>
      <c r="C764" t="s">
        <v>3022</v>
      </c>
      <c r="D764" t="s">
        <v>45</v>
      </c>
      <c r="E764" t="s">
        <v>3023</v>
      </c>
      <c r="F764" t="s">
        <v>278</v>
      </c>
      <c r="G764" t="str">
        <f>"0091021"</f>
        <v>0</v>
      </c>
      <c r="H764">
        <v>1000.0</v>
      </c>
      <c r="I764">
        <v>150.0</v>
      </c>
      <c r="J764" t="s">
        <v>3024</v>
      </c>
      <c r="K764" t="s">
        <v>18</v>
      </c>
      <c r="L764" t="s">
        <v>19</v>
      </c>
    </row>
    <row r="765" spans="1:12">
      <c r="A765">
        <v>1147</v>
      </c>
      <c r="B765" t="s">
        <v>3025</v>
      </c>
      <c r="C765" t="s">
        <v>3026</v>
      </c>
      <c r="D765" t="s">
        <v>14</v>
      </c>
      <c r="E765" t="s">
        <v>3027</v>
      </c>
      <c r="F765" t="s">
        <v>81</v>
      </c>
      <c r="G765" t="str">
        <f>"0093021"</f>
        <v>0</v>
      </c>
      <c r="H765">
        <v>900.0</v>
      </c>
      <c r="I765">
        <v>120.0</v>
      </c>
      <c r="J765" t="s">
        <v>3028</v>
      </c>
      <c r="K765" t="s">
        <v>18</v>
      </c>
      <c r="L765" t="s">
        <v>19</v>
      </c>
    </row>
    <row r="766" spans="1:12">
      <c r="A766">
        <v>1148</v>
      </c>
      <c r="B766" t="s">
        <v>300</v>
      </c>
      <c r="C766" t="s">
        <v>3029</v>
      </c>
      <c r="D766" t="s">
        <v>14</v>
      </c>
      <c r="E766" t="s">
        <v>3030</v>
      </c>
      <c r="F766" t="s">
        <v>31</v>
      </c>
      <c r="G766" t="str">
        <f>"0103050"</f>
        <v>0</v>
      </c>
      <c r="H766">
        <v>900.0</v>
      </c>
      <c r="I766">
        <v>134.7</v>
      </c>
      <c r="J766" t="s">
        <v>3031</v>
      </c>
      <c r="K766" t="s">
        <v>18</v>
      </c>
      <c r="L766" t="s">
        <v>19</v>
      </c>
    </row>
    <row r="767" spans="1:12">
      <c r="A767">
        <v>1150</v>
      </c>
      <c r="B767" t="s">
        <v>3032</v>
      </c>
      <c r="C767" t="s">
        <v>3033</v>
      </c>
      <c r="D767" t="s">
        <v>45</v>
      </c>
      <c r="E767" t="s">
        <v>3034</v>
      </c>
      <c r="F767" t="s">
        <v>696</v>
      </c>
      <c r="G767" t="str">
        <f>"3027021"</f>
        <v>0</v>
      </c>
      <c r="H767">
        <v>900.0</v>
      </c>
      <c r="I767">
        <v>335.0</v>
      </c>
      <c r="J767" t="s">
        <v>3035</v>
      </c>
      <c r="K767" t="s">
        <v>18</v>
      </c>
      <c r="L767" t="s">
        <v>19</v>
      </c>
    </row>
    <row r="768" spans="1:12">
      <c r="A768">
        <v>1151</v>
      </c>
      <c r="B768" t="s">
        <v>3036</v>
      </c>
      <c r="C768" t="s">
        <v>3037</v>
      </c>
      <c r="D768" t="s">
        <v>14</v>
      </c>
      <c r="E768" t="s">
        <v>3038</v>
      </c>
      <c r="F768" t="s">
        <v>124</v>
      </c>
      <c r="G768" t="str">
        <f>"0071051"</f>
        <v>0</v>
      </c>
      <c r="H768">
        <v>900.0</v>
      </c>
      <c r="I768">
        <v>120.0</v>
      </c>
      <c r="J768" t="s">
        <v>3039</v>
      </c>
      <c r="K768" t="s">
        <v>18</v>
      </c>
      <c r="L768" t="s">
        <v>19</v>
      </c>
    </row>
    <row r="769" spans="1:12">
      <c r="A769">
        <v>1153</v>
      </c>
      <c r="B769" t="s">
        <v>3040</v>
      </c>
      <c r="C769" t="s">
        <v>3041</v>
      </c>
      <c r="D769" t="s">
        <v>45</v>
      </c>
      <c r="E769" t="s">
        <v>3042</v>
      </c>
      <c r="F769" t="s">
        <v>81</v>
      </c>
      <c r="G769" t="str">
        <f>"0093021"</f>
        <v>0</v>
      </c>
      <c r="H769">
        <v>900.0</v>
      </c>
      <c r="I769">
        <v>127.5</v>
      </c>
      <c r="J769" t="s">
        <v>3043</v>
      </c>
      <c r="K769" t="s">
        <v>18</v>
      </c>
      <c r="L769" t="s">
        <v>19</v>
      </c>
    </row>
    <row r="770" spans="1:12">
      <c r="A770">
        <v>1154</v>
      </c>
      <c r="B770" t="s">
        <v>3044</v>
      </c>
      <c r="C770" t="s">
        <v>3045</v>
      </c>
      <c r="D770" t="s">
        <v>45</v>
      </c>
      <c r="E770" t="s">
        <v>3046</v>
      </c>
      <c r="F770" t="s">
        <v>322</v>
      </c>
      <c r="G770" t="str">
        <f>"0091011"</f>
        <v>0</v>
      </c>
      <c r="H770">
        <v>1050.0</v>
      </c>
      <c r="I770">
        <v>157.5</v>
      </c>
      <c r="J770" t="s">
        <v>3047</v>
      </c>
      <c r="K770" t="s">
        <v>18</v>
      </c>
      <c r="L770" t="s">
        <v>19</v>
      </c>
    </row>
    <row r="771" spans="1:12">
      <c r="A771">
        <v>1155</v>
      </c>
      <c r="B771" t="s">
        <v>3048</v>
      </c>
      <c r="C771" t="s">
        <v>3049</v>
      </c>
      <c r="D771" t="s">
        <v>14</v>
      </c>
      <c r="E771" t="s">
        <v>3050</v>
      </c>
      <c r="F771" t="s">
        <v>278</v>
      </c>
      <c r="G771" t="str">
        <f>"0091021"</f>
        <v>0</v>
      </c>
      <c r="H771">
        <v>900.0</v>
      </c>
      <c r="I771">
        <v>116.25</v>
      </c>
      <c r="J771" t="s">
        <v>3051</v>
      </c>
      <c r="K771" t="s">
        <v>18</v>
      </c>
      <c r="L771" t="s">
        <v>19</v>
      </c>
    </row>
    <row r="772" spans="1:12">
      <c r="A772">
        <v>1157</v>
      </c>
      <c r="B772" t="s">
        <v>3052</v>
      </c>
      <c r="C772" t="s">
        <v>3053</v>
      </c>
      <c r="D772" t="s">
        <v>14</v>
      </c>
      <c r="E772" t="s">
        <v>3054</v>
      </c>
      <c r="F772" t="s">
        <v>31</v>
      </c>
      <c r="G772" t="str">
        <f>"0103050"</f>
        <v>0</v>
      </c>
      <c r="H772">
        <v>910.0</v>
      </c>
      <c r="I772">
        <v>136.5</v>
      </c>
      <c r="J772" t="s">
        <v>3055</v>
      </c>
      <c r="K772" t="s">
        <v>18</v>
      </c>
      <c r="L772" t="s">
        <v>19</v>
      </c>
    </row>
    <row r="773" spans="1:12">
      <c r="A773">
        <v>1160</v>
      </c>
      <c r="B773" t="s">
        <v>3056</v>
      </c>
      <c r="C773" t="s">
        <v>3057</v>
      </c>
      <c r="D773" t="s">
        <v>14</v>
      </c>
      <c r="E773" t="s">
        <v>3058</v>
      </c>
      <c r="F773" t="s">
        <v>177</v>
      </c>
      <c r="G773" t="str">
        <f>"0071052"</f>
        <v>0</v>
      </c>
      <c r="H773">
        <v>1015.0</v>
      </c>
      <c r="I773">
        <v>152.25</v>
      </c>
      <c r="J773" t="s">
        <v>3059</v>
      </c>
      <c r="K773" t="s">
        <v>18</v>
      </c>
      <c r="L773" t="s">
        <v>19</v>
      </c>
    </row>
    <row r="774" spans="1:12">
      <c r="A774">
        <v>1161</v>
      </c>
      <c r="B774" t="s">
        <v>3060</v>
      </c>
      <c r="C774" t="s">
        <v>3061</v>
      </c>
      <c r="D774" t="s">
        <v>45</v>
      </c>
      <c r="E774" t="s">
        <v>3062</v>
      </c>
      <c r="F774" t="s">
        <v>322</v>
      </c>
      <c r="G774" t="str">
        <f>"0091011"</f>
        <v>0</v>
      </c>
      <c r="H774">
        <v>900.0</v>
      </c>
      <c r="I774">
        <v>123.75</v>
      </c>
      <c r="J774" t="s">
        <v>3063</v>
      </c>
      <c r="K774" t="s">
        <v>18</v>
      </c>
      <c r="L774" t="s">
        <v>19</v>
      </c>
    </row>
    <row r="775" spans="1:12">
      <c r="A775">
        <v>1162</v>
      </c>
      <c r="B775" t="s">
        <v>3064</v>
      </c>
      <c r="C775" t="s">
        <v>3065</v>
      </c>
      <c r="D775" t="s">
        <v>14</v>
      </c>
      <c r="E775" t="s">
        <v>3066</v>
      </c>
      <c r="F775" t="s">
        <v>2431</v>
      </c>
      <c r="G775" t="str">
        <f>"0012110"</f>
        <v>0</v>
      </c>
      <c r="H775">
        <v>4000.0</v>
      </c>
      <c r="I775">
        <v>1145.0</v>
      </c>
      <c r="J775" t="s">
        <v>3067</v>
      </c>
      <c r="K775" t="s">
        <v>18</v>
      </c>
      <c r="L775" t="s">
        <v>19</v>
      </c>
    </row>
    <row r="776" spans="1:12">
      <c r="A776">
        <v>1163</v>
      </c>
      <c r="B776" t="s">
        <v>3068</v>
      </c>
      <c r="C776" t="s">
        <v>3069</v>
      </c>
      <c r="D776" t="s">
        <v>45</v>
      </c>
      <c r="E776" t="s">
        <v>3070</v>
      </c>
      <c r="F776" t="s">
        <v>3071</v>
      </c>
      <c r="G776" t="str">
        <f>"0033040"</f>
        <v>0</v>
      </c>
      <c r="H776">
        <v>3900.0</v>
      </c>
      <c r="I776">
        <v>600.0</v>
      </c>
      <c r="J776" t="s">
        <v>601</v>
      </c>
      <c r="K776" t="s">
        <v>18</v>
      </c>
      <c r="L776" t="s">
        <v>19</v>
      </c>
    </row>
    <row r="777" spans="1:12">
      <c r="A777">
        <v>1164</v>
      </c>
      <c r="B777" t="s">
        <v>3072</v>
      </c>
      <c r="C777" t="s">
        <v>3073</v>
      </c>
      <c r="D777" t="s">
        <v>45</v>
      </c>
      <c r="E777" t="s">
        <v>3074</v>
      </c>
      <c r="F777" t="s">
        <v>3075</v>
      </c>
      <c r="G777" t="str">
        <f>"0012060"</f>
        <v>0</v>
      </c>
      <c r="H777">
        <v>4500.0</v>
      </c>
      <c r="I777">
        <v>600.0</v>
      </c>
      <c r="J777" t="s">
        <v>2248</v>
      </c>
      <c r="K777" t="s">
        <v>18</v>
      </c>
      <c r="L777" t="s">
        <v>19</v>
      </c>
    </row>
    <row r="778" spans="1:12">
      <c r="A778">
        <v>1165</v>
      </c>
      <c r="B778" t="s">
        <v>3076</v>
      </c>
      <c r="C778" t="s">
        <v>3077</v>
      </c>
      <c r="D778" t="s">
        <v>45</v>
      </c>
      <c r="E778" t="s">
        <v>3078</v>
      </c>
      <c r="F778" t="s">
        <v>3079</v>
      </c>
      <c r="G778" t="str">
        <f>"0058050"</f>
        <v>0</v>
      </c>
      <c r="H778">
        <v>4500.0</v>
      </c>
      <c r="I778">
        <v>1145.0</v>
      </c>
      <c r="J778" t="s">
        <v>3080</v>
      </c>
      <c r="K778" t="s">
        <v>18</v>
      </c>
      <c r="L778" t="s">
        <v>19</v>
      </c>
    </row>
    <row r="779" spans="1:12">
      <c r="A779">
        <v>1167</v>
      </c>
      <c r="B779" t="s">
        <v>3081</v>
      </c>
      <c r="C779" t="s">
        <v>3082</v>
      </c>
      <c r="D779" t="s">
        <v>45</v>
      </c>
      <c r="E779" t="s">
        <v>3083</v>
      </c>
      <c r="F779" t="s">
        <v>960</v>
      </c>
      <c r="G779" t="str">
        <f>"0021021"</f>
        <v>0</v>
      </c>
      <c r="H779">
        <v>2277.0</v>
      </c>
      <c r="I779">
        <v>341.55</v>
      </c>
      <c r="J779" t="s">
        <v>1192</v>
      </c>
      <c r="K779" t="s">
        <v>18</v>
      </c>
      <c r="L779" t="s">
        <v>19</v>
      </c>
    </row>
    <row r="780" spans="1:12">
      <c r="A780">
        <v>1168</v>
      </c>
      <c r="B780" t="s">
        <v>3084</v>
      </c>
      <c r="C780" t="s">
        <v>3085</v>
      </c>
      <c r="D780" t="s">
        <v>14</v>
      </c>
      <c r="E780" t="s">
        <v>3086</v>
      </c>
      <c r="F780" t="s">
        <v>195</v>
      </c>
      <c r="G780" t="str">
        <f>"0017051"</f>
        <v>0</v>
      </c>
      <c r="H780">
        <v>1150.0</v>
      </c>
      <c r="I780">
        <v>172.5</v>
      </c>
      <c r="J780" t="s">
        <v>3087</v>
      </c>
      <c r="K780" t="s">
        <v>18</v>
      </c>
      <c r="L780" t="s">
        <v>19</v>
      </c>
    </row>
    <row r="781" spans="1:12">
      <c r="A781">
        <v>1175</v>
      </c>
      <c r="B781" t="s">
        <v>3088</v>
      </c>
      <c r="C781" t="s">
        <v>3089</v>
      </c>
      <c r="D781" t="s">
        <v>45</v>
      </c>
      <c r="E781" t="s">
        <v>3090</v>
      </c>
      <c r="F781" t="s">
        <v>3091</v>
      </c>
      <c r="G781" t="str">
        <f>"0012070"</f>
        <v>0</v>
      </c>
      <c r="H781">
        <v>3250.0</v>
      </c>
      <c r="I781">
        <v>500.0</v>
      </c>
      <c r="J781" t="s">
        <v>3092</v>
      </c>
      <c r="K781" t="s">
        <v>18</v>
      </c>
      <c r="L781" t="s">
        <v>19</v>
      </c>
    </row>
    <row r="782" spans="1:12">
      <c r="A782">
        <v>1176</v>
      </c>
      <c r="B782" t="s">
        <v>2133</v>
      </c>
      <c r="C782" t="s">
        <v>3093</v>
      </c>
      <c r="D782" t="s">
        <v>14</v>
      </c>
      <c r="E782" t="s">
        <v>3094</v>
      </c>
      <c r="F782" t="s">
        <v>67</v>
      </c>
      <c r="G782" t="str">
        <f>"8011031"</f>
        <v>0</v>
      </c>
      <c r="H782">
        <v>1732.0</v>
      </c>
      <c r="I782">
        <v>259.8</v>
      </c>
      <c r="J782" t="s">
        <v>3095</v>
      </c>
      <c r="K782" t="s">
        <v>18</v>
      </c>
      <c r="L782" t="s">
        <v>19</v>
      </c>
    </row>
    <row r="783" spans="1:12">
      <c r="A783">
        <v>1178</v>
      </c>
      <c r="B783" t="s">
        <v>3096</v>
      </c>
      <c r="C783" t="s">
        <v>3097</v>
      </c>
      <c r="D783" t="s">
        <v>14</v>
      </c>
      <c r="E783" t="s">
        <v>3098</v>
      </c>
      <c r="F783" t="s">
        <v>3099</v>
      </c>
      <c r="G783" t="str">
        <f>"0072010"</f>
        <v>0</v>
      </c>
      <c r="H783">
        <v>2390.0</v>
      </c>
      <c r="I783">
        <v>610.0</v>
      </c>
      <c r="J783" t="s">
        <v>3100</v>
      </c>
      <c r="K783" t="s">
        <v>18</v>
      </c>
      <c r="L783" t="s">
        <v>19</v>
      </c>
    </row>
    <row r="784" spans="1:12">
      <c r="A784">
        <v>1179</v>
      </c>
      <c r="B784" t="s">
        <v>3101</v>
      </c>
      <c r="C784" t="s">
        <v>3102</v>
      </c>
      <c r="D784" t="s">
        <v>45</v>
      </c>
      <c r="E784" t="s">
        <v>3103</v>
      </c>
      <c r="F784" t="s">
        <v>3104</v>
      </c>
      <c r="G784" t="str">
        <f>"0039023"</f>
        <v>0</v>
      </c>
      <c r="H784">
        <v>1650.0</v>
      </c>
      <c r="I784">
        <v>247.5</v>
      </c>
      <c r="J784" t="s">
        <v>3105</v>
      </c>
      <c r="K784" t="s">
        <v>18</v>
      </c>
      <c r="L784" t="s">
        <v>19</v>
      </c>
    </row>
    <row r="785" spans="1:12">
      <c r="A785">
        <v>1180</v>
      </c>
      <c r="B785" t="s">
        <v>3106</v>
      </c>
      <c r="C785" t="s">
        <v>3107</v>
      </c>
      <c r="D785" t="s">
        <v>45</v>
      </c>
      <c r="E785" t="s">
        <v>3108</v>
      </c>
      <c r="F785" t="s">
        <v>2427</v>
      </c>
      <c r="G785" t="str">
        <f>"0054021"</f>
        <v>0</v>
      </c>
      <c r="H785">
        <v>2200.0</v>
      </c>
      <c r="I785">
        <v>330.0</v>
      </c>
      <c r="J785" t="s">
        <v>3109</v>
      </c>
      <c r="K785" t="s">
        <v>18</v>
      </c>
      <c r="L785" t="s">
        <v>19</v>
      </c>
    </row>
    <row r="786" spans="1:12">
      <c r="A786">
        <v>1181</v>
      </c>
      <c r="B786" t="s">
        <v>3110</v>
      </c>
      <c r="C786" t="s">
        <v>3111</v>
      </c>
      <c r="D786" t="s">
        <v>45</v>
      </c>
      <c r="E786" t="s">
        <v>3112</v>
      </c>
      <c r="F786" t="s">
        <v>3113</v>
      </c>
      <c r="G786" t="str">
        <f>"0036090"</f>
        <v>0</v>
      </c>
      <c r="H786">
        <v>5000.0</v>
      </c>
      <c r="I786">
        <v>1146.0</v>
      </c>
      <c r="J786" t="s">
        <v>3114</v>
      </c>
      <c r="K786" t="s">
        <v>18</v>
      </c>
      <c r="L786" t="s">
        <v>19</v>
      </c>
    </row>
    <row r="787" spans="1:12">
      <c r="A787">
        <v>1183</v>
      </c>
      <c r="B787" t="s">
        <v>3115</v>
      </c>
      <c r="C787" t="s">
        <v>3116</v>
      </c>
      <c r="D787" t="s">
        <v>45</v>
      </c>
      <c r="E787" t="s">
        <v>3117</v>
      </c>
      <c r="F787" t="s">
        <v>3118</v>
      </c>
      <c r="G787" t="str">
        <f>"0017031"</f>
        <v>0</v>
      </c>
      <c r="H787">
        <v>2500.0</v>
      </c>
      <c r="I787">
        <v>400.0</v>
      </c>
      <c r="J787" t="s">
        <v>134</v>
      </c>
      <c r="K787" t="s">
        <v>18</v>
      </c>
      <c r="L787" t="s">
        <v>19</v>
      </c>
    </row>
    <row r="788" spans="1:12">
      <c r="A788">
        <v>1184</v>
      </c>
      <c r="B788" t="s">
        <v>3119</v>
      </c>
      <c r="C788" t="s">
        <v>3120</v>
      </c>
      <c r="D788" t="s">
        <v>14</v>
      </c>
      <c r="E788" t="s">
        <v>3121</v>
      </c>
      <c r="F788" t="s">
        <v>31</v>
      </c>
      <c r="G788" t="str">
        <f>"0103050"</f>
        <v>0</v>
      </c>
      <c r="H788">
        <v>925.0</v>
      </c>
      <c r="I788">
        <v>138.75</v>
      </c>
      <c r="J788" t="s">
        <v>3122</v>
      </c>
      <c r="K788" t="s">
        <v>18</v>
      </c>
      <c r="L788" t="s">
        <v>19</v>
      </c>
    </row>
    <row r="789" spans="1:12">
      <c r="A789">
        <v>1186</v>
      </c>
      <c r="B789" t="s">
        <v>3123</v>
      </c>
      <c r="C789" t="s">
        <v>3124</v>
      </c>
      <c r="D789" t="s">
        <v>45</v>
      </c>
      <c r="E789" t="s">
        <v>3125</v>
      </c>
      <c r="F789" t="s">
        <v>101</v>
      </c>
      <c r="G789" t="str">
        <f>"0014020"</f>
        <v>0</v>
      </c>
      <c r="H789">
        <v>2420.0</v>
      </c>
      <c r="I789">
        <v>484.0</v>
      </c>
      <c r="J789" t="s">
        <v>3126</v>
      </c>
      <c r="K789" t="s">
        <v>18</v>
      </c>
      <c r="L789" t="s">
        <v>19</v>
      </c>
    </row>
    <row r="790" spans="1:12">
      <c r="A790">
        <v>1187</v>
      </c>
      <c r="B790" t="s">
        <v>3127</v>
      </c>
      <c r="C790" t="s">
        <v>3128</v>
      </c>
      <c r="D790" t="s">
        <v>45</v>
      </c>
      <c r="E790" t="s">
        <v>3129</v>
      </c>
      <c r="F790" t="s">
        <v>101</v>
      </c>
      <c r="G790" t="str">
        <f>"0014020"</f>
        <v>0</v>
      </c>
      <c r="H790">
        <v>2420.0</v>
      </c>
      <c r="I790">
        <v>484.0</v>
      </c>
      <c r="J790" t="s">
        <v>3130</v>
      </c>
      <c r="K790" t="s">
        <v>18</v>
      </c>
      <c r="L790" t="s">
        <v>19</v>
      </c>
    </row>
    <row r="791" spans="1:12">
      <c r="A791">
        <v>1188</v>
      </c>
      <c r="B791" t="s">
        <v>3131</v>
      </c>
      <c r="C791" t="s">
        <v>3132</v>
      </c>
      <c r="D791" t="s">
        <v>45</v>
      </c>
      <c r="E791" t="s">
        <v>3133</v>
      </c>
      <c r="F791" t="s">
        <v>3134</v>
      </c>
      <c r="G791" t="str">
        <f>"0033050"</f>
        <v>0</v>
      </c>
      <c r="H791">
        <v>3050.0</v>
      </c>
      <c r="I791">
        <v>500.0</v>
      </c>
      <c r="J791" t="s">
        <v>2248</v>
      </c>
      <c r="K791" t="s">
        <v>18</v>
      </c>
      <c r="L791" t="s">
        <v>19</v>
      </c>
    </row>
    <row r="792" spans="1:12">
      <c r="A792">
        <v>1190</v>
      </c>
      <c r="B792" t="s">
        <v>3135</v>
      </c>
      <c r="C792" t="s">
        <v>3136</v>
      </c>
      <c r="D792" t="s">
        <v>45</v>
      </c>
      <c r="E792" t="s">
        <v>3137</v>
      </c>
      <c r="F792" t="s">
        <v>81</v>
      </c>
      <c r="G792" t="str">
        <f>"0093021"</f>
        <v>0</v>
      </c>
      <c r="H792">
        <v>900.0</v>
      </c>
      <c r="I792">
        <v>116.25</v>
      </c>
      <c r="J792" t="s">
        <v>3138</v>
      </c>
      <c r="K792" t="s">
        <v>18</v>
      </c>
      <c r="L792" t="s">
        <v>19</v>
      </c>
    </row>
    <row r="793" spans="1:12">
      <c r="A793">
        <v>1191</v>
      </c>
      <c r="B793" t="s">
        <v>3139</v>
      </c>
      <c r="C793" t="s">
        <v>3140</v>
      </c>
      <c r="D793" t="s">
        <v>45</v>
      </c>
      <c r="E793" t="s">
        <v>3141</v>
      </c>
      <c r="F793" t="s">
        <v>3142</v>
      </c>
      <c r="G793" t="str">
        <f>"0012170"</f>
        <v>0</v>
      </c>
      <c r="H793">
        <v>6750.0</v>
      </c>
      <c r="I793">
        <v>1000.0</v>
      </c>
      <c r="J793" t="s">
        <v>3143</v>
      </c>
      <c r="K793" t="s">
        <v>18</v>
      </c>
      <c r="L793" t="s">
        <v>19</v>
      </c>
    </row>
    <row r="794" spans="1:12">
      <c r="A794">
        <v>1192</v>
      </c>
      <c r="B794" t="s">
        <v>3144</v>
      </c>
      <c r="C794" t="s">
        <v>3145</v>
      </c>
      <c r="D794" t="s">
        <v>14</v>
      </c>
      <c r="E794" t="s">
        <v>3146</v>
      </c>
      <c r="F794" t="s">
        <v>2407</v>
      </c>
      <c r="G794" t="str">
        <f>"0021022"</f>
        <v>0</v>
      </c>
      <c r="H794">
        <v>5550.0</v>
      </c>
      <c r="I794">
        <v>500.0</v>
      </c>
      <c r="J794" t="s">
        <v>27</v>
      </c>
      <c r="K794" t="s">
        <v>18</v>
      </c>
      <c r="L794" t="s">
        <v>19</v>
      </c>
    </row>
    <row r="795" spans="1:12">
      <c r="A795">
        <v>1193</v>
      </c>
      <c r="B795" t="s">
        <v>3147</v>
      </c>
      <c r="C795" t="s">
        <v>3148</v>
      </c>
      <c r="D795" t="s">
        <v>14</v>
      </c>
      <c r="E795" t="s">
        <v>3149</v>
      </c>
      <c r="F795" t="s">
        <v>1949</v>
      </c>
      <c r="G795" t="str">
        <f>"8011033"</f>
        <v>0</v>
      </c>
      <c r="H795">
        <v>5550.0</v>
      </c>
      <c r="I795">
        <v>1000.0</v>
      </c>
      <c r="J795" t="s">
        <v>3150</v>
      </c>
      <c r="K795" t="s">
        <v>18</v>
      </c>
      <c r="L795" t="s">
        <v>19</v>
      </c>
    </row>
    <row r="796" spans="1:12">
      <c r="A796">
        <v>1196</v>
      </c>
      <c r="B796" t="s">
        <v>3151</v>
      </c>
      <c r="C796" t="s">
        <v>3152</v>
      </c>
      <c r="D796" t="s">
        <v>45</v>
      </c>
      <c r="E796" t="s">
        <v>3153</v>
      </c>
      <c r="F796" t="s">
        <v>3154</v>
      </c>
      <c r="G796" t="str">
        <f>"0083011"</f>
        <v>0</v>
      </c>
      <c r="H796">
        <v>1700.0</v>
      </c>
      <c r="I796">
        <v>755.0</v>
      </c>
      <c r="J796" t="s">
        <v>3155</v>
      </c>
      <c r="K796" t="s">
        <v>18</v>
      </c>
      <c r="L796" t="s">
        <v>19</v>
      </c>
    </row>
    <row r="797" spans="1:12">
      <c r="A797">
        <v>1197</v>
      </c>
      <c r="B797" t="s">
        <v>3156</v>
      </c>
      <c r="C797" t="s">
        <v>378</v>
      </c>
      <c r="D797" t="s">
        <v>14</v>
      </c>
      <c r="E797" t="s">
        <v>3157</v>
      </c>
      <c r="F797" t="s">
        <v>3158</v>
      </c>
      <c r="G797" t="str">
        <f>"0103011"</f>
        <v>0</v>
      </c>
      <c r="H797">
        <v>2156.0</v>
      </c>
      <c r="I797">
        <v>323.4</v>
      </c>
      <c r="J797" t="s">
        <v>3159</v>
      </c>
      <c r="K797" t="s">
        <v>18</v>
      </c>
      <c r="L797" t="s">
        <v>19</v>
      </c>
    </row>
    <row r="798" spans="1:12">
      <c r="A798">
        <v>1199</v>
      </c>
      <c r="B798" t="s">
        <v>3160</v>
      </c>
      <c r="C798" t="s">
        <v>3161</v>
      </c>
      <c r="D798" t="s">
        <v>45</v>
      </c>
      <c r="E798" t="s">
        <v>3162</v>
      </c>
      <c r="F798" t="s">
        <v>322</v>
      </c>
      <c r="G798" t="str">
        <f>"0091011"</f>
        <v>0</v>
      </c>
      <c r="H798">
        <v>900.0</v>
      </c>
      <c r="I798">
        <v>135.0</v>
      </c>
      <c r="J798" t="s">
        <v>3163</v>
      </c>
      <c r="K798" t="s">
        <v>18</v>
      </c>
      <c r="L798" t="s">
        <v>19</v>
      </c>
    </row>
    <row r="799" spans="1:12">
      <c r="A799">
        <v>1200</v>
      </c>
      <c r="B799" t="s">
        <v>3164</v>
      </c>
      <c r="C799" t="s">
        <v>818</v>
      </c>
      <c r="D799" t="s">
        <v>45</v>
      </c>
      <c r="E799" t="s">
        <v>3165</v>
      </c>
      <c r="F799" t="s">
        <v>3166</v>
      </c>
      <c r="G799" t="str">
        <f>"0058090"</f>
        <v>0</v>
      </c>
      <c r="H799">
        <v>4050.0</v>
      </c>
      <c r="I799">
        <v>1046.0</v>
      </c>
      <c r="J799" t="s">
        <v>3167</v>
      </c>
      <c r="K799" t="s">
        <v>18</v>
      </c>
      <c r="L799" t="s">
        <v>19</v>
      </c>
    </row>
    <row r="800" spans="1:12">
      <c r="A800">
        <v>1202</v>
      </c>
      <c r="B800" t="s">
        <v>3168</v>
      </c>
      <c r="C800" t="s">
        <v>3169</v>
      </c>
      <c r="D800" t="s">
        <v>45</v>
      </c>
      <c r="E800" t="s">
        <v>3170</v>
      </c>
      <c r="F800" t="s">
        <v>322</v>
      </c>
      <c r="G800" t="str">
        <f>"0091011"</f>
        <v>0</v>
      </c>
      <c r="H800">
        <v>1650.0</v>
      </c>
      <c r="I800">
        <v>247.5</v>
      </c>
      <c r="J800" t="s">
        <v>3171</v>
      </c>
      <c r="K800" t="s">
        <v>18</v>
      </c>
      <c r="L800" t="s">
        <v>19</v>
      </c>
    </row>
    <row r="801" spans="1:12">
      <c r="A801">
        <v>1203</v>
      </c>
      <c r="B801" t="s">
        <v>3172</v>
      </c>
      <c r="C801" t="s">
        <v>3173</v>
      </c>
      <c r="D801" t="s">
        <v>45</v>
      </c>
      <c r="E801" t="s">
        <v>3174</v>
      </c>
      <c r="F801" t="s">
        <v>3175</v>
      </c>
      <c r="G801" t="str">
        <f>"0054022"</f>
        <v>0</v>
      </c>
      <c r="H801">
        <v>1600.0</v>
      </c>
      <c r="I801">
        <v>240.0</v>
      </c>
      <c r="J801" t="s">
        <v>3176</v>
      </c>
      <c r="K801" t="s">
        <v>18</v>
      </c>
      <c r="L801" t="s">
        <v>19</v>
      </c>
    </row>
    <row r="802" spans="1:12">
      <c r="A802">
        <v>1204</v>
      </c>
      <c r="B802" t="s">
        <v>3177</v>
      </c>
      <c r="C802" t="s">
        <v>3178</v>
      </c>
      <c r="D802" t="s">
        <v>45</v>
      </c>
      <c r="E802" t="s">
        <v>3179</v>
      </c>
      <c r="F802" t="s">
        <v>96</v>
      </c>
      <c r="G802" t="str">
        <f>"0091013"</f>
        <v>0</v>
      </c>
      <c r="H802">
        <v>1127.0</v>
      </c>
      <c r="I802">
        <v>269.5</v>
      </c>
      <c r="J802" t="s">
        <v>2770</v>
      </c>
      <c r="K802" t="s">
        <v>18</v>
      </c>
      <c r="L802" t="s">
        <v>19</v>
      </c>
    </row>
    <row r="803" spans="1:12">
      <c r="A803">
        <v>1205</v>
      </c>
      <c r="B803" t="s">
        <v>3180</v>
      </c>
      <c r="C803" t="s">
        <v>3181</v>
      </c>
      <c r="D803" t="s">
        <v>45</v>
      </c>
      <c r="E803" t="s">
        <v>3182</v>
      </c>
      <c r="F803" t="s">
        <v>2407</v>
      </c>
      <c r="G803" t="str">
        <f>"0021022"</f>
        <v>0</v>
      </c>
      <c r="H803">
        <v>3300.0</v>
      </c>
      <c r="I803">
        <v>495.0</v>
      </c>
      <c r="J803" t="s">
        <v>1521</v>
      </c>
      <c r="K803" t="s">
        <v>18</v>
      </c>
      <c r="L803" t="s">
        <v>19</v>
      </c>
    </row>
    <row r="804" spans="1:12">
      <c r="A804">
        <v>1207</v>
      </c>
      <c r="B804" t="s">
        <v>3183</v>
      </c>
      <c r="C804" t="s">
        <v>3184</v>
      </c>
      <c r="D804" t="s">
        <v>14</v>
      </c>
      <c r="E804" t="s">
        <v>3185</v>
      </c>
      <c r="F804" t="s">
        <v>349</v>
      </c>
      <c r="G804" t="str">
        <f>"9011040"</f>
        <v>0</v>
      </c>
      <c r="H804">
        <v>1110.0</v>
      </c>
      <c r="I804">
        <v>166.5</v>
      </c>
      <c r="J804" t="s">
        <v>3186</v>
      </c>
      <c r="K804" t="s">
        <v>18</v>
      </c>
      <c r="L804" t="s">
        <v>19</v>
      </c>
    </row>
    <row r="805" spans="1:12">
      <c r="A805">
        <v>1208</v>
      </c>
      <c r="B805" t="s">
        <v>3187</v>
      </c>
      <c r="C805" t="s">
        <v>1844</v>
      </c>
      <c r="D805" t="s">
        <v>14</v>
      </c>
      <c r="E805" t="s">
        <v>3188</v>
      </c>
      <c r="F805" t="s">
        <v>1987</v>
      </c>
      <c r="G805" t="str">
        <f>"0012090"</f>
        <v>0</v>
      </c>
      <c r="H805">
        <v>5000.0</v>
      </c>
      <c r="I805">
        <v>600.0</v>
      </c>
      <c r="J805" t="s">
        <v>3189</v>
      </c>
      <c r="K805" t="s">
        <v>18</v>
      </c>
      <c r="L805" t="s">
        <v>19</v>
      </c>
    </row>
    <row r="806" spans="1:12">
      <c r="A806">
        <v>1209</v>
      </c>
      <c r="B806" t="s">
        <v>3190</v>
      </c>
      <c r="C806" t="s">
        <v>3191</v>
      </c>
      <c r="D806" t="s">
        <v>45</v>
      </c>
      <c r="E806" t="s">
        <v>3192</v>
      </c>
      <c r="F806" t="s">
        <v>3193</v>
      </c>
      <c r="G806" t="str">
        <f>"0037050"</f>
        <v>0</v>
      </c>
      <c r="H806">
        <v>3250.0</v>
      </c>
      <c r="I806">
        <v>600.0</v>
      </c>
      <c r="J806" t="s">
        <v>3194</v>
      </c>
      <c r="K806" t="s">
        <v>18</v>
      </c>
      <c r="L806" t="s">
        <v>19</v>
      </c>
    </row>
    <row r="807" spans="1:12">
      <c r="A807">
        <v>1210</v>
      </c>
      <c r="B807" t="s">
        <v>3195</v>
      </c>
      <c r="C807" t="s">
        <v>3196</v>
      </c>
      <c r="D807" t="s">
        <v>45</v>
      </c>
      <c r="E807" t="s">
        <v>3197</v>
      </c>
      <c r="F807" t="s">
        <v>3198</v>
      </c>
      <c r="G807" t="str">
        <f>"0037020"</f>
        <v>0</v>
      </c>
      <c r="H807">
        <v>1210.0</v>
      </c>
      <c r="I807">
        <v>181.5</v>
      </c>
      <c r="J807" t="s">
        <v>3199</v>
      </c>
      <c r="K807" t="s">
        <v>18</v>
      </c>
      <c r="L807" t="s">
        <v>19</v>
      </c>
    </row>
    <row r="808" spans="1:12">
      <c r="A808">
        <v>1211</v>
      </c>
      <c r="B808" t="s">
        <v>3200</v>
      </c>
      <c r="C808" t="s">
        <v>3201</v>
      </c>
      <c r="D808" t="s">
        <v>45</v>
      </c>
      <c r="E808" t="s">
        <v>3202</v>
      </c>
      <c r="F808" t="s">
        <v>195</v>
      </c>
      <c r="G808" t="str">
        <f>"0017051"</f>
        <v>0</v>
      </c>
      <c r="H808">
        <v>1575.0</v>
      </c>
      <c r="I808">
        <v>236.25</v>
      </c>
      <c r="J808" t="s">
        <v>2486</v>
      </c>
      <c r="K808" t="s">
        <v>18</v>
      </c>
      <c r="L808" t="s">
        <v>19</v>
      </c>
    </row>
    <row r="809" spans="1:12">
      <c r="A809">
        <v>1212</v>
      </c>
      <c r="B809" t="s">
        <v>3203</v>
      </c>
      <c r="C809" t="s">
        <v>3204</v>
      </c>
      <c r="D809" t="s">
        <v>45</v>
      </c>
      <c r="E809" t="s">
        <v>3205</v>
      </c>
      <c r="F809" t="s">
        <v>1949</v>
      </c>
      <c r="G809" t="str">
        <f>"8011033"</f>
        <v>0</v>
      </c>
      <c r="H809">
        <v>5550.0</v>
      </c>
      <c r="I809">
        <v>500.0</v>
      </c>
      <c r="J809" t="s">
        <v>3206</v>
      </c>
      <c r="K809" t="s">
        <v>18</v>
      </c>
      <c r="L809" t="s">
        <v>19</v>
      </c>
    </row>
    <row r="810" spans="1:12">
      <c r="A810">
        <v>1213</v>
      </c>
      <c r="B810" t="s">
        <v>3207</v>
      </c>
      <c r="C810" t="s">
        <v>3208</v>
      </c>
      <c r="D810" t="s">
        <v>45</v>
      </c>
      <c r="E810" t="s">
        <v>3209</v>
      </c>
      <c r="F810" t="s">
        <v>195</v>
      </c>
      <c r="G810" t="str">
        <f>"0017051"</f>
        <v>0</v>
      </c>
      <c r="H810">
        <v>2200.0</v>
      </c>
      <c r="I810">
        <v>330.0</v>
      </c>
      <c r="J810" t="s">
        <v>3210</v>
      </c>
      <c r="K810" t="s">
        <v>18</v>
      </c>
      <c r="L810" t="s">
        <v>19</v>
      </c>
    </row>
    <row r="811" spans="1:12">
      <c r="A811">
        <v>1214</v>
      </c>
      <c r="B811" t="s">
        <v>3211</v>
      </c>
      <c r="C811" t="s">
        <v>3212</v>
      </c>
      <c r="D811" t="s">
        <v>14</v>
      </c>
      <c r="E811" t="s">
        <v>3213</v>
      </c>
      <c r="F811" t="s">
        <v>3214</v>
      </c>
      <c r="G811" t="str">
        <f>"0014040"</f>
        <v>0</v>
      </c>
      <c r="H811">
        <v>1980.0</v>
      </c>
      <c r="I811">
        <v>297.0</v>
      </c>
      <c r="J811" t="s">
        <v>68</v>
      </c>
      <c r="K811" t="s">
        <v>18</v>
      </c>
      <c r="L811" t="s">
        <v>19</v>
      </c>
    </row>
    <row r="812" spans="1:12">
      <c r="A812">
        <v>1215</v>
      </c>
      <c r="B812" t="s">
        <v>3215</v>
      </c>
      <c r="C812" t="s">
        <v>3216</v>
      </c>
      <c r="D812" t="s">
        <v>14</v>
      </c>
      <c r="E812" t="s">
        <v>3217</v>
      </c>
      <c r="F812" t="s">
        <v>278</v>
      </c>
      <c r="G812" t="str">
        <f>"0091021"</f>
        <v>0</v>
      </c>
      <c r="H812">
        <v>1500.0</v>
      </c>
      <c r="I812">
        <v>225.0</v>
      </c>
      <c r="J812" t="s">
        <v>3218</v>
      </c>
      <c r="K812" t="s">
        <v>18</v>
      </c>
      <c r="L812" t="s">
        <v>19</v>
      </c>
    </row>
    <row r="813" spans="1:12">
      <c r="A813">
        <v>1216</v>
      </c>
      <c r="B813" t="s">
        <v>3219</v>
      </c>
      <c r="C813" t="s">
        <v>3220</v>
      </c>
      <c r="D813" t="s">
        <v>45</v>
      </c>
      <c r="E813" t="s">
        <v>3221</v>
      </c>
      <c r="F813" t="s">
        <v>119</v>
      </c>
      <c r="G813" t="str">
        <f>"0091012"</f>
        <v>0</v>
      </c>
      <c r="H813">
        <v>900.0</v>
      </c>
      <c r="I813">
        <v>127.5</v>
      </c>
      <c r="J813" t="s">
        <v>3222</v>
      </c>
      <c r="K813" t="s">
        <v>18</v>
      </c>
      <c r="L813" t="s">
        <v>19</v>
      </c>
    </row>
    <row r="814" spans="1:12">
      <c r="A814">
        <v>1217</v>
      </c>
      <c r="B814" t="s">
        <v>3223</v>
      </c>
      <c r="C814" t="s">
        <v>3224</v>
      </c>
      <c r="D814" t="s">
        <v>14</v>
      </c>
      <c r="E814" t="s">
        <v>3225</v>
      </c>
      <c r="F814" t="s">
        <v>81</v>
      </c>
      <c r="G814" t="str">
        <f>"0093021"</f>
        <v>0</v>
      </c>
      <c r="H814">
        <v>950.0</v>
      </c>
      <c r="I814">
        <v>142.5</v>
      </c>
      <c r="J814" t="s">
        <v>3226</v>
      </c>
      <c r="K814" t="s">
        <v>18</v>
      </c>
      <c r="L814" t="s">
        <v>19</v>
      </c>
    </row>
    <row r="815" spans="1:12">
      <c r="A815">
        <v>1219</v>
      </c>
      <c r="B815" t="s">
        <v>3227</v>
      </c>
      <c r="C815" t="s">
        <v>3228</v>
      </c>
      <c r="D815" t="s">
        <v>14</v>
      </c>
      <c r="E815" t="s">
        <v>3229</v>
      </c>
      <c r="F815" t="s">
        <v>36</v>
      </c>
      <c r="G815" t="str">
        <f>"6034011"</f>
        <v>0</v>
      </c>
      <c r="H815">
        <v>900.0</v>
      </c>
      <c r="I815">
        <v>112.5</v>
      </c>
      <c r="J815" t="s">
        <v>3230</v>
      </c>
      <c r="K815" t="s">
        <v>18</v>
      </c>
      <c r="L815" t="s">
        <v>19</v>
      </c>
    </row>
    <row r="816" spans="1:12">
      <c r="A816">
        <v>1220</v>
      </c>
      <c r="B816" t="s">
        <v>3231</v>
      </c>
      <c r="C816" t="s">
        <v>3232</v>
      </c>
      <c r="D816" t="s">
        <v>14</v>
      </c>
      <c r="E816" t="s">
        <v>3233</v>
      </c>
      <c r="F816" t="s">
        <v>195</v>
      </c>
      <c r="G816" t="str">
        <f>"0017051"</f>
        <v>0</v>
      </c>
      <c r="H816">
        <v>900.0</v>
      </c>
      <c r="I816">
        <v>135.0</v>
      </c>
      <c r="J816" t="s">
        <v>3234</v>
      </c>
      <c r="K816" t="s">
        <v>18</v>
      </c>
      <c r="L816" t="s">
        <v>19</v>
      </c>
    </row>
    <row r="817" spans="1:12">
      <c r="A817">
        <v>1222</v>
      </c>
      <c r="B817" t="s">
        <v>3235</v>
      </c>
      <c r="C817" t="s">
        <v>3236</v>
      </c>
      <c r="D817" t="s">
        <v>45</v>
      </c>
      <c r="E817" t="s">
        <v>3237</v>
      </c>
      <c r="F817" t="s">
        <v>380</v>
      </c>
      <c r="G817" t="str">
        <f>"0071053"</f>
        <v>0</v>
      </c>
      <c r="H817">
        <v>900.0</v>
      </c>
      <c r="I817">
        <v>135.0</v>
      </c>
      <c r="J817" t="s">
        <v>3238</v>
      </c>
      <c r="K817" t="s">
        <v>18</v>
      </c>
      <c r="L817" t="s">
        <v>19</v>
      </c>
    </row>
    <row r="818" spans="1:12">
      <c r="A818">
        <v>1223</v>
      </c>
      <c r="B818" t="s">
        <v>3239</v>
      </c>
      <c r="C818" t="s">
        <v>3240</v>
      </c>
      <c r="D818" t="s">
        <v>45</v>
      </c>
      <c r="E818" t="s">
        <v>3241</v>
      </c>
      <c r="F818" t="s">
        <v>322</v>
      </c>
      <c r="G818" t="str">
        <f>"0091011"</f>
        <v>0</v>
      </c>
      <c r="H818">
        <v>900.0</v>
      </c>
      <c r="I818">
        <v>120.0</v>
      </c>
      <c r="J818" t="s">
        <v>3242</v>
      </c>
      <c r="K818" t="s">
        <v>18</v>
      </c>
      <c r="L818" t="s">
        <v>19</v>
      </c>
    </row>
    <row r="819" spans="1:12">
      <c r="A819">
        <v>1224</v>
      </c>
      <c r="B819" t="s">
        <v>3243</v>
      </c>
      <c r="C819" t="s">
        <v>3244</v>
      </c>
      <c r="D819" t="s">
        <v>45</v>
      </c>
      <c r="E819" t="s">
        <v>3245</v>
      </c>
      <c r="F819" t="s">
        <v>124</v>
      </c>
      <c r="G819" t="str">
        <f>"0071051"</f>
        <v>0</v>
      </c>
      <c r="H819">
        <v>925.0</v>
      </c>
      <c r="I819">
        <v>138.75</v>
      </c>
      <c r="J819" t="s">
        <v>3246</v>
      </c>
      <c r="K819" t="s">
        <v>18</v>
      </c>
      <c r="L819" t="s">
        <v>19</v>
      </c>
    </row>
    <row r="820" spans="1:12">
      <c r="A820">
        <v>1226</v>
      </c>
      <c r="B820" t="s">
        <v>3247</v>
      </c>
      <c r="C820" t="s">
        <v>3248</v>
      </c>
      <c r="D820" t="s">
        <v>45</v>
      </c>
      <c r="E820" t="s">
        <v>3249</v>
      </c>
      <c r="F820" t="s">
        <v>47</v>
      </c>
      <c r="G820" t="str">
        <f>"8033011"</f>
        <v>0</v>
      </c>
      <c r="H820">
        <v>925.0</v>
      </c>
      <c r="I820">
        <v>138.75</v>
      </c>
      <c r="J820" t="s">
        <v>3250</v>
      </c>
      <c r="K820" t="s">
        <v>18</v>
      </c>
      <c r="L820" t="s">
        <v>19</v>
      </c>
    </row>
    <row r="821" spans="1:12">
      <c r="A821">
        <v>1227</v>
      </c>
      <c r="B821" t="s">
        <v>3251</v>
      </c>
      <c r="C821" t="s">
        <v>3252</v>
      </c>
      <c r="D821" t="s">
        <v>14</v>
      </c>
      <c r="E821" t="s">
        <v>3253</v>
      </c>
      <c r="F821" t="s">
        <v>81</v>
      </c>
      <c r="G821" t="str">
        <f>"0093021"</f>
        <v>0</v>
      </c>
      <c r="H821">
        <v>900.0</v>
      </c>
      <c r="I821">
        <v>135.0</v>
      </c>
      <c r="J821" t="s">
        <v>1489</v>
      </c>
      <c r="K821" t="s">
        <v>18</v>
      </c>
      <c r="L821" t="s">
        <v>19</v>
      </c>
    </row>
    <row r="822" spans="1:12">
      <c r="A822">
        <v>1228</v>
      </c>
      <c r="B822" t="s">
        <v>3254</v>
      </c>
      <c r="C822" t="s">
        <v>3255</v>
      </c>
      <c r="D822" t="s">
        <v>45</v>
      </c>
      <c r="E822" t="s">
        <v>3256</v>
      </c>
      <c r="F822" t="s">
        <v>81</v>
      </c>
      <c r="G822" t="str">
        <f>"0093021"</f>
        <v>0</v>
      </c>
      <c r="H822">
        <v>900.0</v>
      </c>
      <c r="I822">
        <v>116.25</v>
      </c>
      <c r="J822" t="s">
        <v>3257</v>
      </c>
      <c r="K822" t="s">
        <v>18</v>
      </c>
      <c r="L822" t="s">
        <v>19</v>
      </c>
    </row>
    <row r="823" spans="1:12">
      <c r="A823">
        <v>1229</v>
      </c>
      <c r="B823" t="s">
        <v>3258</v>
      </c>
      <c r="C823" t="s">
        <v>3259</v>
      </c>
      <c r="D823" t="s">
        <v>14</v>
      </c>
      <c r="E823" t="s">
        <v>3260</v>
      </c>
      <c r="F823" t="s">
        <v>36</v>
      </c>
      <c r="G823" t="str">
        <f>"6034011"</f>
        <v>0</v>
      </c>
      <c r="H823">
        <v>900.0</v>
      </c>
      <c r="I823">
        <v>127.5</v>
      </c>
      <c r="J823" t="s">
        <v>3261</v>
      </c>
      <c r="K823" t="s">
        <v>18</v>
      </c>
      <c r="L823" t="s">
        <v>19</v>
      </c>
    </row>
    <row r="824" spans="1:12">
      <c r="A824">
        <v>1230</v>
      </c>
      <c r="B824" t="s">
        <v>3262</v>
      </c>
      <c r="C824" t="s">
        <v>3263</v>
      </c>
      <c r="D824" t="s">
        <v>45</v>
      </c>
      <c r="E824" t="s">
        <v>3264</v>
      </c>
      <c r="F824" t="s">
        <v>124</v>
      </c>
      <c r="G824" t="str">
        <f>"0071051"</f>
        <v>0</v>
      </c>
      <c r="H824">
        <v>900.0</v>
      </c>
      <c r="I824">
        <v>116.25</v>
      </c>
      <c r="J824" t="s">
        <v>3265</v>
      </c>
      <c r="K824" t="s">
        <v>18</v>
      </c>
      <c r="L824" t="s">
        <v>19</v>
      </c>
    </row>
    <row r="825" spans="1:12">
      <c r="A825">
        <v>1231</v>
      </c>
      <c r="B825" t="s">
        <v>3266</v>
      </c>
      <c r="C825" t="s">
        <v>3267</v>
      </c>
      <c r="D825" t="s">
        <v>45</v>
      </c>
      <c r="E825" t="s">
        <v>3268</v>
      </c>
      <c r="F825" t="s">
        <v>81</v>
      </c>
      <c r="G825" t="str">
        <f>"0093021"</f>
        <v>0</v>
      </c>
      <c r="H825">
        <v>900.0</v>
      </c>
      <c r="I825">
        <v>135.0</v>
      </c>
      <c r="J825" t="s">
        <v>3269</v>
      </c>
      <c r="K825" t="s">
        <v>18</v>
      </c>
      <c r="L825" t="s">
        <v>19</v>
      </c>
    </row>
    <row r="826" spans="1:12">
      <c r="A826">
        <v>1232</v>
      </c>
      <c r="B826" t="s">
        <v>3270</v>
      </c>
      <c r="C826" t="s">
        <v>3271</v>
      </c>
      <c r="D826" t="s">
        <v>45</v>
      </c>
      <c r="E826" t="s">
        <v>3272</v>
      </c>
      <c r="F826" t="s">
        <v>106</v>
      </c>
      <c r="G826" t="str">
        <f>"0066010"</f>
        <v>0</v>
      </c>
      <c r="H826">
        <v>900.0</v>
      </c>
      <c r="I826">
        <v>126.0</v>
      </c>
      <c r="J826" t="s">
        <v>3273</v>
      </c>
      <c r="K826" t="s">
        <v>18</v>
      </c>
      <c r="L826" t="s">
        <v>19</v>
      </c>
    </row>
    <row r="827" spans="1:12">
      <c r="A827">
        <v>1234</v>
      </c>
      <c r="B827" t="s">
        <v>3274</v>
      </c>
      <c r="C827" t="s">
        <v>3275</v>
      </c>
      <c r="D827" t="s">
        <v>45</v>
      </c>
      <c r="E827" t="s">
        <v>3276</v>
      </c>
      <c r="F827" t="s">
        <v>564</v>
      </c>
      <c r="G827" t="str">
        <f>"0096010"</f>
        <v>0</v>
      </c>
      <c r="H827">
        <v>900.0</v>
      </c>
      <c r="I827">
        <v>112.5</v>
      </c>
      <c r="J827" t="s">
        <v>3277</v>
      </c>
      <c r="K827" t="s">
        <v>18</v>
      </c>
      <c r="L827" t="s">
        <v>19</v>
      </c>
    </row>
    <row r="828" spans="1:12">
      <c r="A828">
        <v>1235</v>
      </c>
      <c r="B828" t="s">
        <v>3278</v>
      </c>
      <c r="C828" t="s">
        <v>3279</v>
      </c>
      <c r="D828" t="s">
        <v>45</v>
      </c>
      <c r="E828" t="s">
        <v>3280</v>
      </c>
      <c r="F828" t="s">
        <v>101</v>
      </c>
      <c r="G828" t="str">
        <f>"0014020"</f>
        <v>0</v>
      </c>
      <c r="H828">
        <v>2420.0</v>
      </c>
      <c r="I828">
        <v>484.0</v>
      </c>
      <c r="J828" t="s">
        <v>3281</v>
      </c>
      <c r="K828" t="s">
        <v>18</v>
      </c>
      <c r="L828" t="s">
        <v>19</v>
      </c>
    </row>
    <row r="829" spans="1:12">
      <c r="A829">
        <v>1242</v>
      </c>
      <c r="B829" t="s">
        <v>3282</v>
      </c>
      <c r="C829" t="s">
        <v>3283</v>
      </c>
      <c r="D829" t="s">
        <v>45</v>
      </c>
      <c r="E829" t="s">
        <v>3284</v>
      </c>
      <c r="F829" t="s">
        <v>1447</v>
      </c>
      <c r="G829" t="str">
        <f>"0093023"</f>
        <v>0</v>
      </c>
      <c r="H829">
        <v>900.0</v>
      </c>
      <c r="I829">
        <v>135.0</v>
      </c>
      <c r="J829" t="s">
        <v>3285</v>
      </c>
      <c r="K829" t="s">
        <v>18</v>
      </c>
      <c r="L829" t="s">
        <v>19</v>
      </c>
    </row>
    <row r="830" spans="1:12">
      <c r="A830">
        <v>1243</v>
      </c>
      <c r="B830" t="s">
        <v>3286</v>
      </c>
      <c r="C830" t="s">
        <v>3287</v>
      </c>
      <c r="D830" t="s">
        <v>45</v>
      </c>
      <c r="E830" t="s">
        <v>3288</v>
      </c>
      <c r="F830" t="s">
        <v>455</v>
      </c>
      <c r="G830" t="str">
        <f>"1021030"</f>
        <v>0</v>
      </c>
      <c r="H830">
        <v>900.0</v>
      </c>
      <c r="I830">
        <v>135.0</v>
      </c>
      <c r="J830" t="s">
        <v>3289</v>
      </c>
      <c r="K830" t="s">
        <v>18</v>
      </c>
      <c r="L830" t="s">
        <v>19</v>
      </c>
    </row>
    <row r="831" spans="1:12">
      <c r="A831">
        <v>1244</v>
      </c>
      <c r="B831" t="s">
        <v>3290</v>
      </c>
      <c r="C831" t="s">
        <v>3291</v>
      </c>
      <c r="D831" t="s">
        <v>14</v>
      </c>
      <c r="E831" t="s">
        <v>3292</v>
      </c>
      <c r="F831" t="s">
        <v>371</v>
      </c>
      <c r="G831" t="str">
        <f>"0093022"</f>
        <v>0</v>
      </c>
      <c r="H831">
        <v>900.0</v>
      </c>
      <c r="I831">
        <v>135.0</v>
      </c>
      <c r="J831" t="s">
        <v>3293</v>
      </c>
      <c r="K831" t="s">
        <v>18</v>
      </c>
      <c r="L831" t="s">
        <v>19</v>
      </c>
    </row>
    <row r="832" spans="1:12">
      <c r="A832">
        <v>1245</v>
      </c>
      <c r="B832" t="s">
        <v>304</v>
      </c>
      <c r="C832" t="s">
        <v>3294</v>
      </c>
      <c r="D832" t="s">
        <v>45</v>
      </c>
      <c r="E832" t="s">
        <v>3295</v>
      </c>
      <c r="F832" t="s">
        <v>513</v>
      </c>
      <c r="G832" t="str">
        <f>"0017052"</f>
        <v>0</v>
      </c>
      <c r="H832">
        <v>1936.0</v>
      </c>
      <c r="I832">
        <v>290.4</v>
      </c>
      <c r="J832" t="s">
        <v>3296</v>
      </c>
      <c r="K832" t="s">
        <v>18</v>
      </c>
      <c r="L832" t="s">
        <v>19</v>
      </c>
    </row>
    <row r="833" spans="1:12">
      <c r="A833">
        <v>1246</v>
      </c>
      <c r="B833" t="s">
        <v>3297</v>
      </c>
      <c r="C833" t="s">
        <v>3298</v>
      </c>
      <c r="D833" t="s">
        <v>45</v>
      </c>
      <c r="E833" t="s">
        <v>3299</v>
      </c>
      <c r="F833" t="s">
        <v>981</v>
      </c>
      <c r="G833" t="str">
        <f>"0039021"</f>
        <v>0</v>
      </c>
      <c r="H833">
        <v>1210.0</v>
      </c>
      <c r="I833">
        <v>500.0</v>
      </c>
      <c r="J833" t="s">
        <v>1117</v>
      </c>
      <c r="K833" t="s">
        <v>18</v>
      </c>
      <c r="L833" t="s">
        <v>19</v>
      </c>
    </row>
    <row r="834" spans="1:12">
      <c r="A834">
        <v>1247</v>
      </c>
      <c r="B834" t="s">
        <v>3300</v>
      </c>
      <c r="C834" t="s">
        <v>3301</v>
      </c>
      <c r="D834" t="s">
        <v>45</v>
      </c>
      <c r="E834" t="s">
        <v>3302</v>
      </c>
      <c r="F834" t="s">
        <v>67</v>
      </c>
      <c r="G834" t="str">
        <f>"8011031"</f>
        <v>0</v>
      </c>
      <c r="H834">
        <v>1925.0</v>
      </c>
      <c r="I834">
        <v>863.75</v>
      </c>
      <c r="J834" t="s">
        <v>1278</v>
      </c>
      <c r="K834" t="s">
        <v>18</v>
      </c>
      <c r="L834" t="s">
        <v>19</v>
      </c>
    </row>
    <row r="835" spans="1:12">
      <c r="A835">
        <v>1248</v>
      </c>
      <c r="B835" t="s">
        <v>3303</v>
      </c>
      <c r="C835" t="s">
        <v>3304</v>
      </c>
      <c r="D835" t="s">
        <v>45</v>
      </c>
      <c r="E835" t="s">
        <v>3305</v>
      </c>
      <c r="F835" t="s">
        <v>195</v>
      </c>
      <c r="G835" t="str">
        <f>"0017051"</f>
        <v>0</v>
      </c>
      <c r="H835">
        <v>1410.0</v>
      </c>
      <c r="I835">
        <v>211.5</v>
      </c>
      <c r="J835" t="s">
        <v>3306</v>
      </c>
      <c r="K835" t="s">
        <v>18</v>
      </c>
      <c r="L835" t="s">
        <v>19</v>
      </c>
    </row>
    <row r="836" spans="1:12">
      <c r="A836">
        <v>1249</v>
      </c>
      <c r="B836" t="s">
        <v>3307</v>
      </c>
      <c r="C836" t="s">
        <v>3308</v>
      </c>
      <c r="D836" t="s">
        <v>45</v>
      </c>
      <c r="E836" t="s">
        <v>3309</v>
      </c>
      <c r="F836" t="s">
        <v>798</v>
      </c>
      <c r="G836" t="str">
        <f>"8011021"</f>
        <v>0</v>
      </c>
      <c r="H836">
        <v>1265.0</v>
      </c>
      <c r="I836">
        <v>189.75</v>
      </c>
      <c r="J836" t="s">
        <v>3310</v>
      </c>
      <c r="K836" t="s">
        <v>18</v>
      </c>
      <c r="L836" t="s">
        <v>19</v>
      </c>
    </row>
    <row r="837" spans="1:12">
      <c r="A837">
        <v>1250</v>
      </c>
      <c r="B837" t="s">
        <v>3311</v>
      </c>
      <c r="C837" t="s">
        <v>3312</v>
      </c>
      <c r="D837" t="s">
        <v>45</v>
      </c>
      <c r="E837" t="s">
        <v>3313</v>
      </c>
      <c r="F837" t="s">
        <v>322</v>
      </c>
      <c r="G837" t="str">
        <f>"0091011"</f>
        <v>0</v>
      </c>
      <c r="H837">
        <v>1600.0</v>
      </c>
      <c r="I837">
        <v>240.0</v>
      </c>
      <c r="J837" t="s">
        <v>3314</v>
      </c>
      <c r="K837" t="s">
        <v>18</v>
      </c>
      <c r="L837" t="s">
        <v>19</v>
      </c>
    </row>
    <row r="838" spans="1:12">
      <c r="A838">
        <v>1251</v>
      </c>
      <c r="B838" t="s">
        <v>3315</v>
      </c>
      <c r="C838" t="s">
        <v>3316</v>
      </c>
      <c r="D838" t="s">
        <v>14</v>
      </c>
      <c r="E838" t="s">
        <v>3317</v>
      </c>
      <c r="F838" t="s">
        <v>36</v>
      </c>
      <c r="G838" t="str">
        <f>"6034011"</f>
        <v>0</v>
      </c>
      <c r="H838">
        <v>1060.0</v>
      </c>
      <c r="I838">
        <v>159.0</v>
      </c>
      <c r="J838" t="s">
        <v>509</v>
      </c>
      <c r="K838" t="s">
        <v>18</v>
      </c>
      <c r="L838" t="s">
        <v>19</v>
      </c>
    </row>
    <row r="839" spans="1:12">
      <c r="A839">
        <v>1252</v>
      </c>
      <c r="B839" t="s">
        <v>3318</v>
      </c>
      <c r="C839" t="s">
        <v>3319</v>
      </c>
      <c r="D839" t="s">
        <v>45</v>
      </c>
      <c r="E839" t="s">
        <v>3320</v>
      </c>
      <c r="F839" t="s">
        <v>489</v>
      </c>
      <c r="G839" t="str">
        <f>"0051080"</f>
        <v>0</v>
      </c>
      <c r="H839">
        <v>1000.0</v>
      </c>
      <c r="I839">
        <v>150.0</v>
      </c>
      <c r="J839" t="s">
        <v>1489</v>
      </c>
      <c r="K839" t="s">
        <v>18</v>
      </c>
      <c r="L839" t="s">
        <v>19</v>
      </c>
    </row>
    <row r="840" spans="1:12">
      <c r="A840">
        <v>1254</v>
      </c>
      <c r="B840" t="s">
        <v>3321</v>
      </c>
      <c r="C840" t="s">
        <v>3322</v>
      </c>
      <c r="D840" t="s">
        <v>45</v>
      </c>
      <c r="E840" t="s">
        <v>3323</v>
      </c>
      <c r="F840" t="s">
        <v>81</v>
      </c>
      <c r="G840" t="str">
        <f>"0093021"</f>
        <v>0</v>
      </c>
      <c r="H840">
        <v>900.0</v>
      </c>
      <c r="I840">
        <v>105.0</v>
      </c>
      <c r="J840" t="s">
        <v>3324</v>
      </c>
      <c r="K840" t="s">
        <v>18</v>
      </c>
      <c r="L840" t="s">
        <v>19</v>
      </c>
    </row>
    <row r="841" spans="1:12">
      <c r="A841">
        <v>1255</v>
      </c>
      <c r="B841" t="s">
        <v>3325</v>
      </c>
      <c r="C841" t="s">
        <v>3326</v>
      </c>
      <c r="D841" t="s">
        <v>45</v>
      </c>
      <c r="E841" t="s">
        <v>3327</v>
      </c>
      <c r="F841" t="s">
        <v>513</v>
      </c>
      <c r="G841" t="str">
        <f>"0017052"</f>
        <v>0</v>
      </c>
      <c r="H841">
        <v>1300.0</v>
      </c>
      <c r="I841">
        <v>195.0</v>
      </c>
      <c r="J841" t="s">
        <v>3328</v>
      </c>
      <c r="K841" t="s">
        <v>18</v>
      </c>
      <c r="L841" t="s">
        <v>19</v>
      </c>
    </row>
    <row r="842" spans="1:12">
      <c r="A842">
        <v>1256</v>
      </c>
      <c r="B842" t="s">
        <v>3329</v>
      </c>
      <c r="C842" t="s">
        <v>3330</v>
      </c>
      <c r="D842" t="s">
        <v>45</v>
      </c>
      <c r="E842" t="s">
        <v>3331</v>
      </c>
      <c r="F842" t="s">
        <v>3332</v>
      </c>
      <c r="G842" t="str">
        <f>"9011030"</f>
        <v>0</v>
      </c>
      <c r="H842">
        <v>900.0</v>
      </c>
      <c r="I842">
        <v>105.0</v>
      </c>
      <c r="J842" t="s">
        <v>3333</v>
      </c>
      <c r="K842" t="s">
        <v>18</v>
      </c>
      <c r="L842" t="s">
        <v>19</v>
      </c>
    </row>
    <row r="843" spans="1:12">
      <c r="A843">
        <v>1257</v>
      </c>
      <c r="B843" t="s">
        <v>3334</v>
      </c>
      <c r="C843" t="s">
        <v>3335</v>
      </c>
      <c r="D843" t="s">
        <v>45</v>
      </c>
      <c r="E843" t="s">
        <v>3336</v>
      </c>
      <c r="F843" t="s">
        <v>168</v>
      </c>
      <c r="G843" t="str">
        <f>"8035010"</f>
        <v>0</v>
      </c>
      <c r="H843">
        <v>900.0</v>
      </c>
      <c r="I843">
        <v>135.0</v>
      </c>
      <c r="J843" t="s">
        <v>3337</v>
      </c>
      <c r="K843" t="s">
        <v>18</v>
      </c>
      <c r="L843" t="s">
        <v>19</v>
      </c>
    </row>
    <row r="844" spans="1:12">
      <c r="A844">
        <v>1258</v>
      </c>
      <c r="B844" t="s">
        <v>3338</v>
      </c>
      <c r="C844" t="s">
        <v>2300</v>
      </c>
      <c r="D844" t="s">
        <v>45</v>
      </c>
      <c r="E844" t="s">
        <v>3339</v>
      </c>
      <c r="F844" t="s">
        <v>91</v>
      </c>
      <c r="G844" t="str">
        <f>"0101071"</f>
        <v>0</v>
      </c>
      <c r="H844">
        <v>1250.0</v>
      </c>
      <c r="I844">
        <v>287.5</v>
      </c>
      <c r="J844" t="s">
        <v>982</v>
      </c>
      <c r="K844" t="s">
        <v>18</v>
      </c>
      <c r="L844" t="s">
        <v>19</v>
      </c>
    </row>
    <row r="845" spans="1:12">
      <c r="A845">
        <v>1259</v>
      </c>
      <c r="B845" t="s">
        <v>3340</v>
      </c>
      <c r="C845" t="s">
        <v>3341</v>
      </c>
      <c r="D845" t="s">
        <v>14</v>
      </c>
      <c r="E845" t="s">
        <v>3342</v>
      </c>
      <c r="F845" t="s">
        <v>605</v>
      </c>
      <c r="G845" t="str">
        <f>"9052041"</f>
        <v>0</v>
      </c>
      <c r="H845">
        <v>1000.0</v>
      </c>
      <c r="I845">
        <v>150.0</v>
      </c>
      <c r="J845" t="s">
        <v>209</v>
      </c>
      <c r="K845" t="s">
        <v>18</v>
      </c>
      <c r="L845" t="s">
        <v>19</v>
      </c>
    </row>
    <row r="846" spans="1:12">
      <c r="A846">
        <v>1261</v>
      </c>
      <c r="B846" t="s">
        <v>3343</v>
      </c>
      <c r="C846" t="s">
        <v>3344</v>
      </c>
      <c r="D846" t="s">
        <v>45</v>
      </c>
      <c r="E846" t="s">
        <v>3345</v>
      </c>
      <c r="F846" t="s">
        <v>67</v>
      </c>
      <c r="G846" t="str">
        <f>"8011031"</f>
        <v>0</v>
      </c>
      <c r="H846">
        <v>3065.0</v>
      </c>
      <c r="I846">
        <v>654.75</v>
      </c>
      <c r="J846" t="s">
        <v>3346</v>
      </c>
      <c r="K846" t="s">
        <v>18</v>
      </c>
      <c r="L846" t="s">
        <v>19</v>
      </c>
    </row>
    <row r="847" spans="1:12">
      <c r="A847">
        <v>1262</v>
      </c>
      <c r="B847" t="s">
        <v>3347</v>
      </c>
      <c r="C847" t="s">
        <v>3348</v>
      </c>
      <c r="D847" t="s">
        <v>45</v>
      </c>
      <c r="E847" t="s">
        <v>3349</v>
      </c>
      <c r="F847" t="s">
        <v>322</v>
      </c>
      <c r="G847" t="str">
        <f>"0091011"</f>
        <v>0</v>
      </c>
      <c r="H847">
        <v>900.0</v>
      </c>
      <c r="I847">
        <v>223.75</v>
      </c>
      <c r="J847" t="s">
        <v>3350</v>
      </c>
      <c r="K847" t="s">
        <v>18</v>
      </c>
      <c r="L847" t="s">
        <v>19</v>
      </c>
    </row>
    <row r="848" spans="1:12">
      <c r="A848">
        <v>1263</v>
      </c>
      <c r="B848" t="s">
        <v>3147</v>
      </c>
      <c r="C848" t="s">
        <v>3351</v>
      </c>
      <c r="D848" t="s">
        <v>14</v>
      </c>
      <c r="E848" t="s">
        <v>3352</v>
      </c>
      <c r="F848" t="s">
        <v>473</v>
      </c>
      <c r="G848" t="str">
        <f>"0094010"</f>
        <v>0</v>
      </c>
      <c r="H848">
        <v>900.0</v>
      </c>
      <c r="I848">
        <v>123.75</v>
      </c>
      <c r="J848" t="s">
        <v>3353</v>
      </c>
      <c r="K848" t="s">
        <v>18</v>
      </c>
      <c r="L848" t="s">
        <v>19</v>
      </c>
    </row>
    <row r="849" spans="1:12">
      <c r="A849">
        <v>1264</v>
      </c>
      <c r="B849" t="s">
        <v>3354</v>
      </c>
      <c r="C849" t="s">
        <v>3355</v>
      </c>
      <c r="D849" t="s">
        <v>14</v>
      </c>
      <c r="E849" t="s">
        <v>3356</v>
      </c>
      <c r="F849" t="s">
        <v>3357</v>
      </c>
      <c r="G849" t="str">
        <f>"9041021"</f>
        <v>0</v>
      </c>
      <c r="H849">
        <v>900.0</v>
      </c>
      <c r="I849">
        <v>135.0</v>
      </c>
      <c r="J849" t="s">
        <v>3358</v>
      </c>
      <c r="K849" t="s">
        <v>18</v>
      </c>
      <c r="L849" t="s">
        <v>19</v>
      </c>
    </row>
    <row r="850" spans="1:12">
      <c r="A850">
        <v>1265</v>
      </c>
      <c r="B850" t="s">
        <v>3359</v>
      </c>
      <c r="C850" t="s">
        <v>3360</v>
      </c>
      <c r="D850" t="s">
        <v>14</v>
      </c>
      <c r="E850" t="s">
        <v>3361</v>
      </c>
      <c r="F850" t="s">
        <v>2404</v>
      </c>
      <c r="G850" t="str">
        <f>"8011032"</f>
        <v>0</v>
      </c>
      <c r="H850">
        <v>1760.0</v>
      </c>
      <c r="I850">
        <v>264.0</v>
      </c>
      <c r="J850" t="s">
        <v>3362</v>
      </c>
      <c r="K850" t="s">
        <v>18</v>
      </c>
      <c r="L850" t="s">
        <v>19</v>
      </c>
    </row>
    <row r="851" spans="1:12">
      <c r="A851">
        <v>1267</v>
      </c>
      <c r="B851" t="s">
        <v>3363</v>
      </c>
      <c r="C851" t="s">
        <v>3364</v>
      </c>
      <c r="D851" t="s">
        <v>45</v>
      </c>
      <c r="E851" t="s">
        <v>3365</v>
      </c>
      <c r="F851" t="s">
        <v>1617</v>
      </c>
      <c r="G851" t="str">
        <f>"0036051"</f>
        <v>0</v>
      </c>
      <c r="H851">
        <v>1320.0</v>
      </c>
      <c r="I851">
        <v>298.0</v>
      </c>
      <c r="J851" t="s">
        <v>3366</v>
      </c>
      <c r="K851" t="s">
        <v>18</v>
      </c>
      <c r="L851" t="s">
        <v>19</v>
      </c>
    </row>
    <row r="852" spans="1:12">
      <c r="A852">
        <v>1268</v>
      </c>
      <c r="B852" t="s">
        <v>3367</v>
      </c>
      <c r="C852" t="s">
        <v>3368</v>
      </c>
      <c r="D852" t="s">
        <v>14</v>
      </c>
      <c r="E852" t="s">
        <v>3369</v>
      </c>
      <c r="F852" t="s">
        <v>3370</v>
      </c>
      <c r="G852" t="str">
        <f>"0019050"</f>
        <v>0</v>
      </c>
      <c r="H852">
        <v>950.0</v>
      </c>
      <c r="I852">
        <v>142.5</v>
      </c>
      <c r="J852" t="s">
        <v>3371</v>
      </c>
      <c r="K852" t="s">
        <v>18</v>
      </c>
      <c r="L852" t="s">
        <v>19</v>
      </c>
    </row>
    <row r="853" spans="1:12">
      <c r="A853">
        <v>1269</v>
      </c>
      <c r="B853" t="s">
        <v>3372</v>
      </c>
      <c r="C853" t="s">
        <v>3373</v>
      </c>
      <c r="D853" t="s">
        <v>14</v>
      </c>
      <c r="E853" t="s">
        <v>3374</v>
      </c>
      <c r="F853" t="s">
        <v>3375</v>
      </c>
      <c r="G853" t="str">
        <f>"0019040"</f>
        <v>0</v>
      </c>
      <c r="H853">
        <v>2090.0</v>
      </c>
      <c r="I853">
        <v>313.5</v>
      </c>
      <c r="J853" t="s">
        <v>2744</v>
      </c>
      <c r="K853" t="s">
        <v>18</v>
      </c>
      <c r="L853" t="s">
        <v>19</v>
      </c>
    </row>
    <row r="854" spans="1:12">
      <c r="A854">
        <v>1270</v>
      </c>
      <c r="B854" t="s">
        <v>3376</v>
      </c>
      <c r="C854" t="s">
        <v>3377</v>
      </c>
      <c r="D854" t="s">
        <v>45</v>
      </c>
      <c r="E854" t="s">
        <v>3378</v>
      </c>
      <c r="F854" t="s">
        <v>380</v>
      </c>
      <c r="G854" t="str">
        <f>"0071053"</f>
        <v>0</v>
      </c>
      <c r="H854">
        <v>1210.0</v>
      </c>
      <c r="I854">
        <v>181.5</v>
      </c>
      <c r="J854" t="s">
        <v>3379</v>
      </c>
      <c r="K854" t="s">
        <v>18</v>
      </c>
      <c r="L854" t="s">
        <v>19</v>
      </c>
    </row>
    <row r="855" spans="1:12">
      <c r="A855">
        <v>1271</v>
      </c>
      <c r="B855" t="s">
        <v>3380</v>
      </c>
      <c r="C855" t="s">
        <v>3381</v>
      </c>
      <c r="D855" t="s">
        <v>14</v>
      </c>
      <c r="E855" t="s">
        <v>3382</v>
      </c>
      <c r="F855" t="s">
        <v>3383</v>
      </c>
      <c r="G855" t="str">
        <f>"5061011"</f>
        <v>0</v>
      </c>
      <c r="H855">
        <v>975.0</v>
      </c>
      <c r="I855">
        <v>146.25</v>
      </c>
      <c r="J855" t="s">
        <v>209</v>
      </c>
      <c r="K855" t="s">
        <v>18</v>
      </c>
      <c r="L855" t="s">
        <v>19</v>
      </c>
    </row>
    <row r="856" spans="1:12">
      <c r="A856">
        <v>1272</v>
      </c>
      <c r="B856" t="s">
        <v>1641</v>
      </c>
      <c r="C856" t="s">
        <v>3384</v>
      </c>
      <c r="D856" t="s">
        <v>14</v>
      </c>
      <c r="E856" t="s">
        <v>3385</v>
      </c>
      <c r="F856" t="s">
        <v>3383</v>
      </c>
      <c r="G856" t="str">
        <f>"5061011"</f>
        <v>0</v>
      </c>
      <c r="H856">
        <v>1540.0</v>
      </c>
      <c r="I856">
        <v>500.0</v>
      </c>
      <c r="J856" t="s">
        <v>209</v>
      </c>
      <c r="K856" t="s">
        <v>18</v>
      </c>
      <c r="L856" t="s">
        <v>19</v>
      </c>
    </row>
    <row r="857" spans="1:12">
      <c r="A857">
        <v>1273</v>
      </c>
      <c r="B857" t="s">
        <v>3386</v>
      </c>
      <c r="C857" t="s">
        <v>3387</v>
      </c>
      <c r="D857" t="s">
        <v>45</v>
      </c>
      <c r="E857" t="s">
        <v>3388</v>
      </c>
      <c r="F857" t="s">
        <v>1240</v>
      </c>
      <c r="G857" t="str">
        <f>"0051021"</f>
        <v>0</v>
      </c>
      <c r="H857">
        <v>950.0</v>
      </c>
      <c r="I857">
        <v>142.5</v>
      </c>
      <c r="J857" t="s">
        <v>2605</v>
      </c>
      <c r="K857" t="s">
        <v>18</v>
      </c>
      <c r="L857" t="s">
        <v>19</v>
      </c>
    </row>
    <row r="858" spans="1:12">
      <c r="A858">
        <v>1274</v>
      </c>
      <c r="B858" t="s">
        <v>3389</v>
      </c>
      <c r="C858" t="s">
        <v>3390</v>
      </c>
      <c r="D858" t="s">
        <v>45</v>
      </c>
      <c r="E858" t="s">
        <v>3391</v>
      </c>
      <c r="F858" t="s">
        <v>91</v>
      </c>
      <c r="G858" t="str">
        <f>"0101071"</f>
        <v>0</v>
      </c>
      <c r="H858">
        <v>1050.0</v>
      </c>
      <c r="I858">
        <v>157.5</v>
      </c>
      <c r="J858" t="s">
        <v>3392</v>
      </c>
      <c r="K858" t="s">
        <v>18</v>
      </c>
      <c r="L858" t="s">
        <v>19</v>
      </c>
    </row>
    <row r="859" spans="1:12">
      <c r="A859">
        <v>1275</v>
      </c>
      <c r="B859" t="s">
        <v>3393</v>
      </c>
      <c r="C859" t="s">
        <v>3394</v>
      </c>
      <c r="D859" t="s">
        <v>14</v>
      </c>
      <c r="E859" t="s">
        <v>3395</v>
      </c>
      <c r="F859" t="s">
        <v>473</v>
      </c>
      <c r="G859" t="str">
        <f>"0094010"</f>
        <v>0</v>
      </c>
      <c r="H859">
        <v>900.0</v>
      </c>
      <c r="I859">
        <v>105.0</v>
      </c>
      <c r="J859" t="s">
        <v>2291</v>
      </c>
      <c r="K859" t="s">
        <v>18</v>
      </c>
      <c r="L859" t="s">
        <v>19</v>
      </c>
    </row>
    <row r="860" spans="1:12">
      <c r="A860">
        <v>1276</v>
      </c>
      <c r="B860" t="s">
        <v>3396</v>
      </c>
      <c r="C860" t="s">
        <v>3397</v>
      </c>
      <c r="D860" t="s">
        <v>45</v>
      </c>
      <c r="E860" t="s">
        <v>3398</v>
      </c>
      <c r="F860" t="s">
        <v>96</v>
      </c>
      <c r="G860" t="str">
        <f>"0091013"</f>
        <v>0</v>
      </c>
      <c r="H860">
        <v>1075.0</v>
      </c>
      <c r="I860">
        <v>411.25</v>
      </c>
      <c r="J860" t="s">
        <v>2291</v>
      </c>
      <c r="K860" t="s">
        <v>18</v>
      </c>
      <c r="L860" t="s">
        <v>19</v>
      </c>
    </row>
    <row r="861" spans="1:12">
      <c r="A861">
        <v>1278</v>
      </c>
      <c r="B861" t="s">
        <v>3399</v>
      </c>
      <c r="C861" t="s">
        <v>3400</v>
      </c>
      <c r="D861" t="s">
        <v>45</v>
      </c>
      <c r="E861" t="s">
        <v>3401</v>
      </c>
      <c r="F861" t="s">
        <v>81</v>
      </c>
      <c r="G861" t="str">
        <f>"0093021"</f>
        <v>0</v>
      </c>
      <c r="H861">
        <v>900.0</v>
      </c>
      <c r="I861">
        <v>105.0</v>
      </c>
      <c r="J861" t="s">
        <v>3402</v>
      </c>
      <c r="K861" t="s">
        <v>18</v>
      </c>
      <c r="L861" t="s">
        <v>19</v>
      </c>
    </row>
    <row r="862" spans="1:12">
      <c r="A862">
        <v>1279</v>
      </c>
      <c r="B862" t="s">
        <v>3403</v>
      </c>
      <c r="C862" t="s">
        <v>3404</v>
      </c>
      <c r="D862" t="s">
        <v>45</v>
      </c>
      <c r="E862" t="s">
        <v>3405</v>
      </c>
      <c r="F862" t="s">
        <v>278</v>
      </c>
      <c r="G862" t="str">
        <f>"0091021"</f>
        <v>0</v>
      </c>
      <c r="H862">
        <v>1000.0</v>
      </c>
      <c r="I862">
        <v>150.0</v>
      </c>
      <c r="J862" t="s">
        <v>183</v>
      </c>
      <c r="K862" t="s">
        <v>18</v>
      </c>
      <c r="L862" t="s">
        <v>19</v>
      </c>
    </row>
    <row r="863" spans="1:12">
      <c r="A863">
        <v>1280</v>
      </c>
      <c r="B863" t="s">
        <v>3147</v>
      </c>
      <c r="C863" t="s">
        <v>3406</v>
      </c>
      <c r="D863" t="s">
        <v>14</v>
      </c>
      <c r="E863" t="s">
        <v>3407</v>
      </c>
      <c r="F863" t="s">
        <v>119</v>
      </c>
      <c r="G863" t="str">
        <f>"0091012"</f>
        <v>0</v>
      </c>
      <c r="H863">
        <v>1000.0</v>
      </c>
      <c r="I863">
        <v>150.0</v>
      </c>
      <c r="J863" t="s">
        <v>3408</v>
      </c>
      <c r="K863" t="s">
        <v>18</v>
      </c>
      <c r="L863" t="s">
        <v>19</v>
      </c>
    </row>
    <row r="864" spans="1:12">
      <c r="A864">
        <v>1281</v>
      </c>
      <c r="B864" t="s">
        <v>3409</v>
      </c>
      <c r="C864" t="s">
        <v>3410</v>
      </c>
      <c r="D864" t="s">
        <v>45</v>
      </c>
      <c r="E864" t="s">
        <v>3411</v>
      </c>
      <c r="F864" t="s">
        <v>981</v>
      </c>
      <c r="G864" t="str">
        <f>"0039021"</f>
        <v>0</v>
      </c>
      <c r="H864">
        <v>1100.0</v>
      </c>
      <c r="I864">
        <v>165.0</v>
      </c>
      <c r="J864" t="s">
        <v>1002</v>
      </c>
      <c r="K864" t="s">
        <v>18</v>
      </c>
      <c r="L864" t="s">
        <v>19</v>
      </c>
    </row>
    <row r="865" spans="1:12">
      <c r="A865">
        <v>1282</v>
      </c>
      <c r="B865" t="s">
        <v>3412</v>
      </c>
      <c r="C865" t="s">
        <v>3413</v>
      </c>
      <c r="D865" t="s">
        <v>45</v>
      </c>
      <c r="E865" t="s">
        <v>3414</v>
      </c>
      <c r="F865" t="s">
        <v>2234</v>
      </c>
      <c r="G865" t="str">
        <f>"0037040"</f>
        <v>0</v>
      </c>
      <c r="H865">
        <v>1402.0</v>
      </c>
      <c r="I865">
        <v>280.4</v>
      </c>
      <c r="J865" t="s">
        <v>3415</v>
      </c>
      <c r="K865" t="s">
        <v>18</v>
      </c>
      <c r="L865" t="s">
        <v>19</v>
      </c>
    </row>
    <row r="866" spans="1:12">
      <c r="A866">
        <v>1283</v>
      </c>
      <c r="B866" t="s">
        <v>3416</v>
      </c>
      <c r="C866" t="s">
        <v>3417</v>
      </c>
      <c r="D866" t="s">
        <v>45</v>
      </c>
      <c r="E866" t="s">
        <v>3418</v>
      </c>
      <c r="F866" t="s">
        <v>2234</v>
      </c>
      <c r="G866" t="str">
        <f>"0037040"</f>
        <v>0</v>
      </c>
      <c r="H866">
        <v>1402.0</v>
      </c>
      <c r="I866">
        <v>510.3</v>
      </c>
      <c r="J866" t="s">
        <v>1489</v>
      </c>
      <c r="K866" t="s">
        <v>18</v>
      </c>
      <c r="L866" t="s">
        <v>19</v>
      </c>
    </row>
    <row r="867" spans="1:12">
      <c r="A867">
        <v>1284</v>
      </c>
      <c r="B867" t="s">
        <v>3419</v>
      </c>
      <c r="C867" t="s">
        <v>644</v>
      </c>
      <c r="D867" t="s">
        <v>45</v>
      </c>
      <c r="E867" t="s">
        <v>3420</v>
      </c>
      <c r="F867" t="s">
        <v>2234</v>
      </c>
      <c r="G867" t="str">
        <f>"0037040"</f>
        <v>0</v>
      </c>
      <c r="H867">
        <v>1402.0</v>
      </c>
      <c r="I867">
        <v>280.4</v>
      </c>
      <c r="J867" t="s">
        <v>3421</v>
      </c>
      <c r="K867" t="s">
        <v>18</v>
      </c>
      <c r="L867" t="s">
        <v>19</v>
      </c>
    </row>
    <row r="868" spans="1:12">
      <c r="A868">
        <v>1285</v>
      </c>
      <c r="B868" t="s">
        <v>3422</v>
      </c>
      <c r="C868" t="s">
        <v>3423</v>
      </c>
      <c r="D868" t="s">
        <v>45</v>
      </c>
      <c r="E868" t="s">
        <v>3424</v>
      </c>
      <c r="F868" t="s">
        <v>101</v>
      </c>
      <c r="G868" t="str">
        <f>"0014020"</f>
        <v>0</v>
      </c>
      <c r="H868">
        <v>2585.0</v>
      </c>
      <c r="I868">
        <v>646.25</v>
      </c>
      <c r="J868" t="s">
        <v>3425</v>
      </c>
      <c r="K868" t="s">
        <v>18</v>
      </c>
      <c r="L868" t="s">
        <v>19</v>
      </c>
    </row>
    <row r="869" spans="1:12">
      <c r="A869">
        <v>1286</v>
      </c>
      <c r="B869" t="s">
        <v>3426</v>
      </c>
      <c r="C869" t="s">
        <v>3427</v>
      </c>
      <c r="D869" t="s">
        <v>14</v>
      </c>
      <c r="E869" t="s">
        <v>3428</v>
      </c>
      <c r="F869" t="s">
        <v>3429</v>
      </c>
      <c r="G869" t="str">
        <f>"0065020"</f>
        <v>0</v>
      </c>
      <c r="H869">
        <v>1500.0</v>
      </c>
      <c r="I869">
        <v>225.0</v>
      </c>
      <c r="J869" t="s">
        <v>3430</v>
      </c>
      <c r="K869" t="s">
        <v>18</v>
      </c>
      <c r="L869" t="s">
        <v>19</v>
      </c>
    </row>
    <row r="870" spans="1:12">
      <c r="A870">
        <v>1287</v>
      </c>
      <c r="B870" t="s">
        <v>3431</v>
      </c>
      <c r="C870" t="s">
        <v>3432</v>
      </c>
      <c r="D870" t="s">
        <v>45</v>
      </c>
      <c r="E870" t="s">
        <v>3433</v>
      </c>
      <c r="F870" t="s">
        <v>2234</v>
      </c>
      <c r="G870" t="str">
        <f>"0037040"</f>
        <v>0</v>
      </c>
      <c r="H870">
        <v>1402.0</v>
      </c>
      <c r="I870">
        <v>280.4</v>
      </c>
      <c r="J870" t="s">
        <v>3434</v>
      </c>
      <c r="K870" t="s">
        <v>18</v>
      </c>
      <c r="L870" t="s">
        <v>19</v>
      </c>
    </row>
    <row r="871" spans="1:12">
      <c r="A871">
        <v>1288</v>
      </c>
      <c r="B871" t="s">
        <v>3435</v>
      </c>
      <c r="C871" t="s">
        <v>3436</v>
      </c>
      <c r="D871" t="s">
        <v>14</v>
      </c>
      <c r="E871" t="s">
        <v>3437</v>
      </c>
      <c r="F871" t="s">
        <v>2234</v>
      </c>
      <c r="G871" t="str">
        <f>"0037040"</f>
        <v>0</v>
      </c>
      <c r="H871">
        <v>1402.0</v>
      </c>
      <c r="I871">
        <v>280.4</v>
      </c>
      <c r="J871" t="s">
        <v>3438</v>
      </c>
      <c r="K871" t="s">
        <v>18</v>
      </c>
      <c r="L871" t="s">
        <v>19</v>
      </c>
    </row>
    <row r="872" spans="1:12">
      <c r="A872">
        <v>1290</v>
      </c>
      <c r="B872" t="s">
        <v>3439</v>
      </c>
      <c r="C872" t="s">
        <v>3440</v>
      </c>
      <c r="D872" t="s">
        <v>45</v>
      </c>
      <c r="E872" t="s">
        <v>3441</v>
      </c>
      <c r="F872" t="s">
        <v>2234</v>
      </c>
      <c r="G872" t="str">
        <f>"0037040"</f>
        <v>0</v>
      </c>
      <c r="H872">
        <v>1402.0</v>
      </c>
      <c r="I872">
        <v>280.4</v>
      </c>
      <c r="J872" t="s">
        <v>3442</v>
      </c>
      <c r="K872" t="s">
        <v>18</v>
      </c>
      <c r="L872" t="s">
        <v>19</v>
      </c>
    </row>
    <row r="873" spans="1:12">
      <c r="A873">
        <v>1291</v>
      </c>
      <c r="B873" t="s">
        <v>3443</v>
      </c>
      <c r="C873" t="s">
        <v>3444</v>
      </c>
      <c r="D873" t="s">
        <v>45</v>
      </c>
      <c r="E873" t="s">
        <v>3445</v>
      </c>
      <c r="F873" t="s">
        <v>2234</v>
      </c>
      <c r="G873" t="str">
        <f>"0037040"</f>
        <v>0</v>
      </c>
      <c r="H873">
        <v>1402.0</v>
      </c>
      <c r="I873">
        <v>280.4</v>
      </c>
      <c r="J873" t="s">
        <v>3446</v>
      </c>
      <c r="K873" t="s">
        <v>18</v>
      </c>
      <c r="L873" t="s">
        <v>19</v>
      </c>
    </row>
    <row r="874" spans="1:12">
      <c r="A874">
        <v>1292</v>
      </c>
      <c r="B874" t="s">
        <v>3447</v>
      </c>
      <c r="C874" t="s">
        <v>3448</v>
      </c>
      <c r="D874" t="s">
        <v>45</v>
      </c>
      <c r="E874" t="s">
        <v>3449</v>
      </c>
      <c r="F874" t="s">
        <v>2234</v>
      </c>
      <c r="G874" t="str">
        <f>"0037040"</f>
        <v>0</v>
      </c>
      <c r="H874">
        <v>1402.0</v>
      </c>
      <c r="I874">
        <v>210.3</v>
      </c>
      <c r="J874" t="s">
        <v>3450</v>
      </c>
      <c r="K874" t="s">
        <v>18</v>
      </c>
      <c r="L874" t="s">
        <v>19</v>
      </c>
    </row>
    <row r="875" spans="1:12">
      <c r="A875">
        <v>1293</v>
      </c>
      <c r="B875" t="s">
        <v>3451</v>
      </c>
      <c r="C875" t="s">
        <v>3452</v>
      </c>
      <c r="D875" t="s">
        <v>45</v>
      </c>
      <c r="E875" t="s">
        <v>3453</v>
      </c>
      <c r="F875" t="s">
        <v>2234</v>
      </c>
      <c r="G875" t="str">
        <f>"0037040"</f>
        <v>0</v>
      </c>
      <c r="H875">
        <v>1457.0</v>
      </c>
      <c r="I875">
        <v>291.4</v>
      </c>
      <c r="J875" t="s">
        <v>3454</v>
      </c>
      <c r="K875" t="s">
        <v>18</v>
      </c>
      <c r="L875" t="s">
        <v>19</v>
      </c>
    </row>
    <row r="876" spans="1:12">
      <c r="A876">
        <v>1294</v>
      </c>
      <c r="B876" t="s">
        <v>3455</v>
      </c>
      <c r="C876" t="s">
        <v>3456</v>
      </c>
      <c r="D876" t="s">
        <v>45</v>
      </c>
      <c r="E876" t="s">
        <v>3457</v>
      </c>
      <c r="F876" t="s">
        <v>2310</v>
      </c>
      <c r="G876" t="str">
        <f>"0019010"</f>
        <v>0</v>
      </c>
      <c r="H876">
        <v>1931.0</v>
      </c>
      <c r="I876">
        <v>289.65</v>
      </c>
      <c r="J876" t="s">
        <v>3458</v>
      </c>
      <c r="K876" t="s">
        <v>18</v>
      </c>
      <c r="L876" t="s">
        <v>19</v>
      </c>
    </row>
    <row r="877" spans="1:12">
      <c r="A877">
        <v>1295</v>
      </c>
      <c r="B877" t="s">
        <v>3459</v>
      </c>
      <c r="C877" t="s">
        <v>3460</v>
      </c>
      <c r="D877" t="s">
        <v>45</v>
      </c>
      <c r="E877" t="s">
        <v>3461</v>
      </c>
      <c r="F877" t="s">
        <v>119</v>
      </c>
      <c r="G877" t="str">
        <f>"0091012"</f>
        <v>0</v>
      </c>
      <c r="H877">
        <v>950.0</v>
      </c>
      <c r="I877">
        <v>142.5</v>
      </c>
      <c r="J877" t="s">
        <v>3462</v>
      </c>
      <c r="K877" t="s">
        <v>18</v>
      </c>
      <c r="L877" t="s">
        <v>19</v>
      </c>
    </row>
    <row r="878" spans="1:12">
      <c r="A878">
        <v>1306</v>
      </c>
      <c r="B878" t="s">
        <v>3318</v>
      </c>
      <c r="C878" t="s">
        <v>3463</v>
      </c>
      <c r="D878" t="s">
        <v>45</v>
      </c>
      <c r="E878" t="s">
        <v>3464</v>
      </c>
      <c r="F878" t="s">
        <v>3175</v>
      </c>
      <c r="G878" t="str">
        <f>"0054022"</f>
        <v>0</v>
      </c>
      <c r="H878">
        <v>1265.0</v>
      </c>
      <c r="I878">
        <v>189.75</v>
      </c>
      <c r="J878" t="s">
        <v>3465</v>
      </c>
      <c r="K878" t="s">
        <v>18</v>
      </c>
      <c r="L878" t="s">
        <v>19</v>
      </c>
    </row>
    <row r="879" spans="1:12">
      <c r="A879">
        <v>1307</v>
      </c>
      <c r="B879" t="s">
        <v>3466</v>
      </c>
      <c r="C879" t="s">
        <v>3467</v>
      </c>
      <c r="D879" t="s">
        <v>45</v>
      </c>
      <c r="E879" t="s">
        <v>3468</v>
      </c>
      <c r="F879" t="s">
        <v>91</v>
      </c>
      <c r="G879" t="str">
        <f>"0101071"</f>
        <v>0</v>
      </c>
      <c r="H879">
        <v>900.0</v>
      </c>
      <c r="I879">
        <v>116.25</v>
      </c>
      <c r="J879" t="s">
        <v>3469</v>
      </c>
      <c r="K879" t="s">
        <v>18</v>
      </c>
      <c r="L879" t="s">
        <v>19</v>
      </c>
    </row>
    <row r="880" spans="1:12">
      <c r="A880">
        <v>1309</v>
      </c>
      <c r="B880" t="s">
        <v>3470</v>
      </c>
      <c r="C880" t="s">
        <v>3471</v>
      </c>
      <c r="D880" t="s">
        <v>45</v>
      </c>
      <c r="E880" t="s">
        <v>3472</v>
      </c>
      <c r="F880" t="s">
        <v>67</v>
      </c>
      <c r="G880" t="str">
        <f>"8011031"</f>
        <v>0</v>
      </c>
      <c r="H880">
        <v>1500.0</v>
      </c>
      <c r="I880">
        <v>225.0</v>
      </c>
      <c r="J880" t="s">
        <v>3473</v>
      </c>
      <c r="K880" t="s">
        <v>18</v>
      </c>
      <c r="L880" t="s">
        <v>19</v>
      </c>
    </row>
    <row r="881" spans="1:12">
      <c r="A881">
        <v>1310</v>
      </c>
      <c r="B881" t="s">
        <v>3474</v>
      </c>
      <c r="C881" t="s">
        <v>3475</v>
      </c>
      <c r="D881" t="s">
        <v>45</v>
      </c>
      <c r="E881" t="s">
        <v>3476</v>
      </c>
      <c r="F881" t="s">
        <v>177</v>
      </c>
      <c r="G881" t="str">
        <f>"0071052"</f>
        <v>0</v>
      </c>
      <c r="H881">
        <v>900.0</v>
      </c>
      <c r="I881">
        <v>120.0</v>
      </c>
      <c r="J881" t="s">
        <v>2286</v>
      </c>
      <c r="K881" t="s">
        <v>18</v>
      </c>
      <c r="L881" t="s">
        <v>19</v>
      </c>
    </row>
    <row r="882" spans="1:12">
      <c r="A882">
        <v>1311</v>
      </c>
      <c r="B882" t="s">
        <v>3477</v>
      </c>
      <c r="C882" t="s">
        <v>3478</v>
      </c>
      <c r="D882" t="s">
        <v>45</v>
      </c>
      <c r="E882" t="s">
        <v>3479</v>
      </c>
      <c r="F882" t="s">
        <v>3480</v>
      </c>
      <c r="G882" t="str">
        <f>"0103021"</f>
        <v>0</v>
      </c>
      <c r="H882">
        <v>925.0</v>
      </c>
      <c r="I882">
        <v>138.75</v>
      </c>
      <c r="J882" t="s">
        <v>3481</v>
      </c>
      <c r="K882" t="s">
        <v>18</v>
      </c>
      <c r="L882" t="s">
        <v>19</v>
      </c>
    </row>
    <row r="883" spans="1:12">
      <c r="A883">
        <v>1312</v>
      </c>
      <c r="B883" t="s">
        <v>3482</v>
      </c>
      <c r="C883" t="s">
        <v>3483</v>
      </c>
      <c r="D883" t="s">
        <v>45</v>
      </c>
      <c r="E883" t="s">
        <v>3484</v>
      </c>
      <c r="F883" t="s">
        <v>195</v>
      </c>
      <c r="G883" t="str">
        <f>"0017051"</f>
        <v>0</v>
      </c>
      <c r="H883">
        <v>900.0</v>
      </c>
      <c r="I883">
        <v>116.25</v>
      </c>
      <c r="J883" t="s">
        <v>332</v>
      </c>
      <c r="K883" t="s">
        <v>18</v>
      </c>
      <c r="L883" t="s">
        <v>19</v>
      </c>
    </row>
    <row r="884" spans="1:12">
      <c r="A884">
        <v>1313</v>
      </c>
      <c r="B884" t="s">
        <v>3485</v>
      </c>
      <c r="C884" t="s">
        <v>3486</v>
      </c>
      <c r="D884" t="s">
        <v>45</v>
      </c>
      <c r="E884" t="s">
        <v>3487</v>
      </c>
      <c r="F884" t="s">
        <v>195</v>
      </c>
      <c r="G884" t="str">
        <f>"0017051"</f>
        <v>0</v>
      </c>
      <c r="H884">
        <v>955.0</v>
      </c>
      <c r="I884">
        <v>143.25</v>
      </c>
      <c r="J884" t="s">
        <v>3488</v>
      </c>
      <c r="K884" t="s">
        <v>18</v>
      </c>
      <c r="L884" t="s">
        <v>19</v>
      </c>
    </row>
    <row r="885" spans="1:12">
      <c r="A885">
        <v>1314</v>
      </c>
      <c r="B885" t="s">
        <v>3489</v>
      </c>
      <c r="C885" t="s">
        <v>818</v>
      </c>
      <c r="D885" t="s">
        <v>14</v>
      </c>
      <c r="E885" t="s">
        <v>3490</v>
      </c>
      <c r="F885" t="s">
        <v>225</v>
      </c>
      <c r="G885" t="str">
        <f>"0082030"</f>
        <v>0</v>
      </c>
      <c r="H885">
        <v>1100.0</v>
      </c>
      <c r="I885">
        <v>165.0</v>
      </c>
      <c r="J885" t="s">
        <v>969</v>
      </c>
      <c r="K885" t="s">
        <v>18</v>
      </c>
      <c r="L885" t="s">
        <v>19</v>
      </c>
    </row>
    <row r="886" spans="1:12">
      <c r="A886">
        <v>1315</v>
      </c>
      <c r="B886" t="s">
        <v>3491</v>
      </c>
      <c r="C886" t="s">
        <v>3492</v>
      </c>
      <c r="D886" t="s">
        <v>45</v>
      </c>
      <c r="E886" t="s">
        <v>3493</v>
      </c>
      <c r="F886" t="s">
        <v>195</v>
      </c>
      <c r="G886" t="str">
        <f>"0017051"</f>
        <v>0</v>
      </c>
      <c r="H886">
        <v>3500.0</v>
      </c>
      <c r="I886">
        <v>500.0</v>
      </c>
      <c r="J886" t="s">
        <v>3494</v>
      </c>
      <c r="K886" t="s">
        <v>18</v>
      </c>
      <c r="L886" t="s">
        <v>19</v>
      </c>
    </row>
    <row r="887" spans="1:12">
      <c r="A887">
        <v>1316</v>
      </c>
      <c r="B887" t="s">
        <v>3495</v>
      </c>
      <c r="C887" t="s">
        <v>2181</v>
      </c>
      <c r="D887" t="s">
        <v>45</v>
      </c>
      <c r="E887" t="s">
        <v>3496</v>
      </c>
      <c r="F887" t="s">
        <v>322</v>
      </c>
      <c r="G887" t="str">
        <f>"0091011"</f>
        <v>0</v>
      </c>
      <c r="H887">
        <v>1275.0</v>
      </c>
      <c r="I887">
        <v>191.25</v>
      </c>
      <c r="J887" t="s">
        <v>3497</v>
      </c>
      <c r="K887" t="s">
        <v>18</v>
      </c>
      <c r="L887" t="s">
        <v>19</v>
      </c>
    </row>
    <row r="888" spans="1:12">
      <c r="A888">
        <v>1319</v>
      </c>
      <c r="B888" t="s">
        <v>3498</v>
      </c>
      <c r="C888" t="s">
        <v>3499</v>
      </c>
      <c r="D888" t="s">
        <v>45</v>
      </c>
      <c r="E888" t="s">
        <v>3500</v>
      </c>
      <c r="F888" t="s">
        <v>47</v>
      </c>
      <c r="G888" t="str">
        <f>"8033011"</f>
        <v>0</v>
      </c>
      <c r="H888">
        <v>900.0</v>
      </c>
      <c r="I888">
        <v>105.0</v>
      </c>
      <c r="J888" t="s">
        <v>700</v>
      </c>
      <c r="K888" t="s">
        <v>18</v>
      </c>
      <c r="L888" t="s">
        <v>19</v>
      </c>
    </row>
    <row r="889" spans="1:12">
      <c r="A889">
        <v>1320</v>
      </c>
      <c r="B889" t="s">
        <v>869</v>
      </c>
      <c r="C889" t="s">
        <v>3501</v>
      </c>
      <c r="D889" t="s">
        <v>14</v>
      </c>
      <c r="E889" t="s">
        <v>3502</v>
      </c>
      <c r="F889" t="s">
        <v>551</v>
      </c>
      <c r="G889" t="str">
        <f>"0078200"</f>
        <v>0</v>
      </c>
      <c r="H889">
        <v>950.0</v>
      </c>
      <c r="I889">
        <v>142.5</v>
      </c>
      <c r="J889" t="s">
        <v>2056</v>
      </c>
      <c r="K889" t="s">
        <v>18</v>
      </c>
      <c r="L889" t="s">
        <v>19</v>
      </c>
    </row>
    <row r="890" spans="1:12">
      <c r="A890">
        <v>1419</v>
      </c>
      <c r="B890" t="s">
        <v>3340</v>
      </c>
      <c r="C890" t="s">
        <v>3503</v>
      </c>
      <c r="D890" t="s">
        <v>14</v>
      </c>
      <c r="E890" t="s">
        <v>3504</v>
      </c>
      <c r="F890" t="s">
        <v>1987</v>
      </c>
      <c r="G890" t="str">
        <f>"0012090"</f>
        <v>0</v>
      </c>
      <c r="H890">
        <v>5000.0</v>
      </c>
      <c r="I890">
        <v>600.0</v>
      </c>
      <c r="J890" t="s">
        <v>27</v>
      </c>
      <c r="K890" t="s">
        <v>18</v>
      </c>
      <c r="L890" t="s">
        <v>19</v>
      </c>
    </row>
    <row r="891" spans="1:12">
      <c r="A891">
        <v>1420</v>
      </c>
      <c r="B891" t="s">
        <v>3505</v>
      </c>
      <c r="C891" t="s">
        <v>3506</v>
      </c>
      <c r="D891" t="s">
        <v>45</v>
      </c>
      <c r="E891" t="s">
        <v>3507</v>
      </c>
      <c r="F891" t="s">
        <v>101</v>
      </c>
      <c r="G891" t="str">
        <f>"0014020"</f>
        <v>0</v>
      </c>
      <c r="H891">
        <v>3250.0</v>
      </c>
      <c r="I891">
        <v>812.5</v>
      </c>
      <c r="J891" t="s">
        <v>3508</v>
      </c>
      <c r="K891" t="s">
        <v>18</v>
      </c>
      <c r="L891" t="s">
        <v>19</v>
      </c>
    </row>
    <row r="892" spans="1:12">
      <c r="A892">
        <v>1421</v>
      </c>
      <c r="B892" t="s">
        <v>3509</v>
      </c>
      <c r="C892" t="s">
        <v>3510</v>
      </c>
      <c r="D892" t="s">
        <v>45</v>
      </c>
      <c r="E892" t="s">
        <v>3511</v>
      </c>
      <c r="F892" t="s">
        <v>2234</v>
      </c>
      <c r="G892" t="str">
        <f>"0037040"</f>
        <v>0</v>
      </c>
      <c r="H892">
        <v>1402.0</v>
      </c>
      <c r="I892">
        <v>210.3</v>
      </c>
      <c r="J892" t="s">
        <v>3512</v>
      </c>
      <c r="K892" t="s">
        <v>18</v>
      </c>
      <c r="L892" t="s">
        <v>19</v>
      </c>
    </row>
    <row r="893" spans="1:12">
      <c r="A893">
        <v>1422</v>
      </c>
      <c r="B893" t="s">
        <v>3513</v>
      </c>
      <c r="C893" t="s">
        <v>3514</v>
      </c>
      <c r="D893" t="s">
        <v>14</v>
      </c>
      <c r="E893" t="s">
        <v>3515</v>
      </c>
      <c r="F893" t="s">
        <v>349</v>
      </c>
      <c r="G893" t="str">
        <f>"9011040"</f>
        <v>0</v>
      </c>
      <c r="H893">
        <v>1705.0</v>
      </c>
      <c r="I893">
        <v>855.75</v>
      </c>
      <c r="J893" t="s">
        <v>3516</v>
      </c>
      <c r="K893" t="s">
        <v>18</v>
      </c>
      <c r="L893" t="s">
        <v>19</v>
      </c>
    </row>
    <row r="894" spans="1:12">
      <c r="A894">
        <v>1423</v>
      </c>
      <c r="B894" t="s">
        <v>3517</v>
      </c>
      <c r="C894" t="s">
        <v>3518</v>
      </c>
      <c r="D894" t="s">
        <v>14</v>
      </c>
      <c r="E894" t="s">
        <v>3519</v>
      </c>
      <c r="F894" t="s">
        <v>195</v>
      </c>
      <c r="G894" t="str">
        <f>"0017051"</f>
        <v>0</v>
      </c>
      <c r="H894">
        <v>1000.0</v>
      </c>
      <c r="I894">
        <v>150.0</v>
      </c>
      <c r="J894" t="s">
        <v>3520</v>
      </c>
      <c r="K894" t="s">
        <v>18</v>
      </c>
      <c r="L894" t="s">
        <v>19</v>
      </c>
    </row>
    <row r="895" spans="1:12">
      <c r="A895">
        <v>1424</v>
      </c>
      <c r="B895" t="s">
        <v>3521</v>
      </c>
      <c r="C895" t="s">
        <v>3522</v>
      </c>
      <c r="D895" t="s">
        <v>14</v>
      </c>
      <c r="E895" t="s">
        <v>3523</v>
      </c>
      <c r="F895" t="s">
        <v>3524</v>
      </c>
      <c r="G895" t="str">
        <f>"0051090"</f>
        <v>0</v>
      </c>
      <c r="H895">
        <v>1760.0</v>
      </c>
      <c r="I895">
        <v>614.0</v>
      </c>
      <c r="J895" t="s">
        <v>3525</v>
      </c>
      <c r="K895" t="s">
        <v>18</v>
      </c>
      <c r="L895" t="s">
        <v>19</v>
      </c>
    </row>
    <row r="896" spans="1:12">
      <c r="A896">
        <v>1425</v>
      </c>
      <c r="B896" t="s">
        <v>3526</v>
      </c>
      <c r="C896" t="s">
        <v>3527</v>
      </c>
      <c r="D896" t="s">
        <v>14</v>
      </c>
      <c r="E896" t="s">
        <v>3528</v>
      </c>
      <c r="F896" t="s">
        <v>3158</v>
      </c>
      <c r="G896" t="str">
        <f>"0103011"</f>
        <v>0</v>
      </c>
      <c r="H896">
        <v>2760.0</v>
      </c>
      <c r="I896">
        <v>414.0</v>
      </c>
      <c r="J896" t="s">
        <v>982</v>
      </c>
      <c r="K896" t="s">
        <v>18</v>
      </c>
      <c r="L896" t="s">
        <v>19</v>
      </c>
    </row>
    <row r="897" spans="1:12">
      <c r="A897">
        <v>1426</v>
      </c>
      <c r="B897" t="s">
        <v>3529</v>
      </c>
      <c r="C897" t="s">
        <v>3530</v>
      </c>
      <c r="D897" t="s">
        <v>14</v>
      </c>
      <c r="E897" t="s">
        <v>3531</v>
      </c>
      <c r="F897" t="s">
        <v>264</v>
      </c>
      <c r="G897" t="str">
        <f>"5011030"</f>
        <v>0</v>
      </c>
      <c r="H897">
        <v>1025.0</v>
      </c>
      <c r="I897">
        <v>153.75</v>
      </c>
      <c r="J897" t="s">
        <v>3532</v>
      </c>
      <c r="K897" t="s">
        <v>18</v>
      </c>
      <c r="L897" t="s">
        <v>19</v>
      </c>
    </row>
    <row r="898" spans="1:12">
      <c r="A898">
        <v>1435</v>
      </c>
      <c r="B898" t="s">
        <v>1712</v>
      </c>
      <c r="C898" t="s">
        <v>3533</v>
      </c>
      <c r="D898" t="s">
        <v>14</v>
      </c>
      <c r="E898" t="s">
        <v>3534</v>
      </c>
      <c r="F898" t="s">
        <v>195</v>
      </c>
      <c r="G898" t="str">
        <f>"0017051"</f>
        <v>0</v>
      </c>
      <c r="H898">
        <v>900.0</v>
      </c>
      <c r="I898">
        <v>135.0</v>
      </c>
      <c r="J898" t="s">
        <v>3535</v>
      </c>
      <c r="K898" t="s">
        <v>18</v>
      </c>
      <c r="L898" t="s">
        <v>19</v>
      </c>
    </row>
    <row r="899" spans="1:12">
      <c r="A899">
        <v>1436</v>
      </c>
      <c r="B899" t="s">
        <v>3536</v>
      </c>
      <c r="C899" t="s">
        <v>3537</v>
      </c>
      <c r="D899" t="s">
        <v>45</v>
      </c>
      <c r="E899" t="s">
        <v>3538</v>
      </c>
      <c r="F899" t="s">
        <v>91</v>
      </c>
      <c r="G899" t="str">
        <f>"0101071"</f>
        <v>0</v>
      </c>
      <c r="H899">
        <v>900.0</v>
      </c>
      <c r="I899">
        <v>120.0</v>
      </c>
      <c r="J899" t="s">
        <v>3539</v>
      </c>
      <c r="K899" t="s">
        <v>18</v>
      </c>
      <c r="L899" t="s">
        <v>19</v>
      </c>
    </row>
    <row r="900" spans="1:12">
      <c r="A900">
        <v>1437</v>
      </c>
      <c r="B900" t="s">
        <v>3540</v>
      </c>
      <c r="C900" t="s">
        <v>3541</v>
      </c>
      <c r="D900" t="s">
        <v>45</v>
      </c>
      <c r="E900" t="s">
        <v>3542</v>
      </c>
      <c r="F900" t="s">
        <v>91</v>
      </c>
      <c r="G900" t="str">
        <f>"0101071"</f>
        <v>0</v>
      </c>
      <c r="H900">
        <v>900.0</v>
      </c>
      <c r="I900">
        <v>116.25</v>
      </c>
      <c r="J900" t="s">
        <v>3543</v>
      </c>
      <c r="K900" t="s">
        <v>18</v>
      </c>
      <c r="L900" t="s">
        <v>19</v>
      </c>
    </row>
    <row r="901" spans="1:12">
      <c r="A901">
        <v>1438</v>
      </c>
      <c r="B901" t="s">
        <v>3544</v>
      </c>
      <c r="C901" t="s">
        <v>3545</v>
      </c>
      <c r="D901" t="s">
        <v>14</v>
      </c>
      <c r="E901" t="s">
        <v>3546</v>
      </c>
      <c r="F901" t="s">
        <v>322</v>
      </c>
      <c r="G901" t="str">
        <f>"0091011"</f>
        <v>0</v>
      </c>
      <c r="H901">
        <v>975.0</v>
      </c>
      <c r="I901">
        <v>296.25</v>
      </c>
      <c r="J901" t="s">
        <v>3547</v>
      </c>
      <c r="K901" t="s">
        <v>18</v>
      </c>
      <c r="L901" t="s">
        <v>19</v>
      </c>
    </row>
    <row r="902" spans="1:12">
      <c r="A902">
        <v>1439</v>
      </c>
      <c r="B902" t="s">
        <v>3548</v>
      </c>
      <c r="C902" t="s">
        <v>3549</v>
      </c>
      <c r="D902" t="s">
        <v>14</v>
      </c>
      <c r="E902" t="s">
        <v>3550</v>
      </c>
      <c r="F902" t="s">
        <v>81</v>
      </c>
      <c r="G902" t="str">
        <f>"0093021"</f>
        <v>0</v>
      </c>
      <c r="H902">
        <v>900.0</v>
      </c>
      <c r="I902">
        <v>123.75</v>
      </c>
      <c r="J902" t="s">
        <v>3551</v>
      </c>
      <c r="K902" t="s">
        <v>18</v>
      </c>
      <c r="L902" t="s">
        <v>19</v>
      </c>
    </row>
    <row r="903" spans="1:12">
      <c r="A903">
        <v>1440</v>
      </c>
      <c r="B903" t="s">
        <v>3552</v>
      </c>
      <c r="C903" t="s">
        <v>3553</v>
      </c>
      <c r="D903" t="s">
        <v>14</v>
      </c>
      <c r="E903" t="s">
        <v>3554</v>
      </c>
      <c r="F903" t="s">
        <v>81</v>
      </c>
      <c r="G903" t="str">
        <f>"0093021"</f>
        <v>0</v>
      </c>
      <c r="H903">
        <v>900.0</v>
      </c>
      <c r="I903">
        <v>113.25</v>
      </c>
      <c r="J903" t="s">
        <v>3555</v>
      </c>
      <c r="K903" t="s">
        <v>18</v>
      </c>
      <c r="L903" t="s">
        <v>19</v>
      </c>
    </row>
    <row r="904" spans="1:12">
      <c r="A904">
        <v>1441</v>
      </c>
      <c r="B904" t="s">
        <v>3556</v>
      </c>
      <c r="C904" t="s">
        <v>3557</v>
      </c>
      <c r="D904" t="s">
        <v>45</v>
      </c>
      <c r="E904" t="s">
        <v>3558</v>
      </c>
      <c r="F904" t="s">
        <v>322</v>
      </c>
      <c r="G904" t="str">
        <f>"0091011"</f>
        <v>0</v>
      </c>
      <c r="H904">
        <v>900.0</v>
      </c>
      <c r="I904">
        <v>120.0</v>
      </c>
      <c r="J904" t="s">
        <v>3559</v>
      </c>
      <c r="K904" t="s">
        <v>18</v>
      </c>
      <c r="L904" t="s">
        <v>19</v>
      </c>
    </row>
    <row r="905" spans="1:12">
      <c r="A905">
        <v>1442</v>
      </c>
      <c r="B905" t="s">
        <v>3560</v>
      </c>
      <c r="C905" t="s">
        <v>3561</v>
      </c>
      <c r="D905" t="s">
        <v>45</v>
      </c>
      <c r="E905" t="s">
        <v>3562</v>
      </c>
      <c r="F905" t="s">
        <v>225</v>
      </c>
      <c r="G905" t="str">
        <f>"0082030"</f>
        <v>0</v>
      </c>
      <c r="H905">
        <v>900.0</v>
      </c>
      <c r="I905">
        <v>120.0</v>
      </c>
      <c r="J905" t="s">
        <v>111</v>
      </c>
      <c r="K905" t="s">
        <v>18</v>
      </c>
      <c r="L905" t="s">
        <v>19</v>
      </c>
    </row>
    <row r="906" spans="1:12">
      <c r="A906">
        <v>1443</v>
      </c>
      <c r="B906" t="s">
        <v>3563</v>
      </c>
      <c r="C906" t="s">
        <v>3564</v>
      </c>
      <c r="D906" t="s">
        <v>45</v>
      </c>
      <c r="E906" t="s">
        <v>3565</v>
      </c>
      <c r="F906" t="s">
        <v>81</v>
      </c>
      <c r="G906" t="str">
        <f>"0093021"</f>
        <v>0</v>
      </c>
      <c r="H906">
        <v>900.0</v>
      </c>
      <c r="I906">
        <v>131.25</v>
      </c>
      <c r="J906" t="s">
        <v>3566</v>
      </c>
      <c r="K906" t="s">
        <v>18</v>
      </c>
      <c r="L906" t="s">
        <v>19</v>
      </c>
    </row>
    <row r="907" spans="1:12">
      <c r="A907">
        <v>1444</v>
      </c>
      <c r="B907" t="s">
        <v>3567</v>
      </c>
      <c r="C907" t="s">
        <v>3568</v>
      </c>
      <c r="D907" t="s">
        <v>45</v>
      </c>
      <c r="E907" t="s">
        <v>3569</v>
      </c>
      <c r="F907" t="s">
        <v>124</v>
      </c>
      <c r="G907" t="str">
        <f>"0071051"</f>
        <v>0</v>
      </c>
      <c r="H907">
        <v>900.0</v>
      </c>
      <c r="I907">
        <v>120.0</v>
      </c>
      <c r="J907" t="s">
        <v>3570</v>
      </c>
      <c r="K907" t="s">
        <v>18</v>
      </c>
      <c r="L907" t="s">
        <v>19</v>
      </c>
    </row>
    <row r="908" spans="1:12">
      <c r="A908">
        <v>1445</v>
      </c>
      <c r="B908" t="s">
        <v>3571</v>
      </c>
      <c r="C908" t="s">
        <v>3572</v>
      </c>
      <c r="D908" t="s">
        <v>45</v>
      </c>
      <c r="E908" t="s">
        <v>3573</v>
      </c>
      <c r="F908" t="s">
        <v>81</v>
      </c>
      <c r="G908" t="str">
        <f>"0093021"</f>
        <v>0</v>
      </c>
      <c r="H908">
        <v>1100.0</v>
      </c>
      <c r="I908">
        <v>165.0</v>
      </c>
      <c r="J908" t="s">
        <v>3574</v>
      </c>
      <c r="K908" t="s">
        <v>18</v>
      </c>
      <c r="L908" t="s">
        <v>19</v>
      </c>
    </row>
    <row r="909" spans="1:12">
      <c r="A909">
        <v>1446</v>
      </c>
      <c r="B909" t="s">
        <v>3575</v>
      </c>
      <c r="C909" t="s">
        <v>3576</v>
      </c>
      <c r="D909" t="s">
        <v>14</v>
      </c>
      <c r="E909" t="s">
        <v>3577</v>
      </c>
      <c r="F909" t="s">
        <v>91</v>
      </c>
      <c r="G909" t="str">
        <f>"0101071"</f>
        <v>0</v>
      </c>
      <c r="H909">
        <v>935.0</v>
      </c>
      <c r="I909">
        <v>140.25</v>
      </c>
      <c r="J909" t="s">
        <v>1136</v>
      </c>
      <c r="K909" t="s">
        <v>18</v>
      </c>
      <c r="L909" t="s">
        <v>19</v>
      </c>
    </row>
    <row r="910" spans="1:12">
      <c r="A910">
        <v>1447</v>
      </c>
      <c r="B910" t="s">
        <v>3578</v>
      </c>
      <c r="C910" t="s">
        <v>3579</v>
      </c>
      <c r="D910" t="s">
        <v>45</v>
      </c>
      <c r="E910" t="s">
        <v>3580</v>
      </c>
      <c r="F910" t="s">
        <v>91</v>
      </c>
      <c r="G910" t="str">
        <f>"0101071"</f>
        <v>0</v>
      </c>
      <c r="H910">
        <v>1000.0</v>
      </c>
      <c r="I910">
        <v>150.0</v>
      </c>
      <c r="J910" t="s">
        <v>102</v>
      </c>
      <c r="K910" t="s">
        <v>18</v>
      </c>
      <c r="L910" t="s">
        <v>19</v>
      </c>
    </row>
    <row r="911" spans="1:12">
      <c r="A911">
        <v>1449</v>
      </c>
      <c r="B911" t="s">
        <v>3581</v>
      </c>
      <c r="C911" t="s">
        <v>3582</v>
      </c>
      <c r="D911" t="s">
        <v>45</v>
      </c>
      <c r="E911" t="s">
        <v>3583</v>
      </c>
      <c r="F911" t="s">
        <v>168</v>
      </c>
      <c r="G911" t="str">
        <f>"8035010"</f>
        <v>0</v>
      </c>
      <c r="H911">
        <v>900.0</v>
      </c>
      <c r="I911">
        <v>123.75</v>
      </c>
      <c r="J911" t="s">
        <v>3584</v>
      </c>
      <c r="K911" t="s">
        <v>18</v>
      </c>
      <c r="L911" t="s">
        <v>19</v>
      </c>
    </row>
    <row r="912" spans="1:12">
      <c r="A912">
        <v>1450</v>
      </c>
      <c r="B912" t="s">
        <v>3585</v>
      </c>
      <c r="C912" t="s">
        <v>3586</v>
      </c>
      <c r="D912" t="s">
        <v>14</v>
      </c>
      <c r="E912" t="s">
        <v>3587</v>
      </c>
      <c r="F912" t="s">
        <v>177</v>
      </c>
      <c r="G912" t="str">
        <f>"0071052"</f>
        <v>0</v>
      </c>
      <c r="H912">
        <v>975.0</v>
      </c>
      <c r="I912">
        <v>146.25</v>
      </c>
      <c r="J912" t="s">
        <v>3588</v>
      </c>
      <c r="K912" t="s">
        <v>18</v>
      </c>
      <c r="L912" t="s">
        <v>19</v>
      </c>
    </row>
    <row r="913" spans="1:12">
      <c r="A913">
        <v>1451</v>
      </c>
      <c r="B913" t="s">
        <v>3589</v>
      </c>
      <c r="C913" t="s">
        <v>3590</v>
      </c>
      <c r="D913" t="s">
        <v>45</v>
      </c>
      <c r="E913" t="s">
        <v>3591</v>
      </c>
      <c r="F913" t="s">
        <v>91</v>
      </c>
      <c r="G913" t="str">
        <f>"0101071"</f>
        <v>0</v>
      </c>
      <c r="H913">
        <v>925.0</v>
      </c>
      <c r="I913">
        <v>138.75</v>
      </c>
      <c r="J913" t="s">
        <v>3592</v>
      </c>
      <c r="K913" t="s">
        <v>18</v>
      </c>
      <c r="L913" t="s">
        <v>19</v>
      </c>
    </row>
    <row r="914" spans="1:12">
      <c r="A914">
        <v>1452</v>
      </c>
      <c r="B914" t="s">
        <v>3593</v>
      </c>
      <c r="C914" t="s">
        <v>3594</v>
      </c>
      <c r="D914" t="s">
        <v>45</v>
      </c>
      <c r="E914" t="s">
        <v>3595</v>
      </c>
      <c r="F914" t="s">
        <v>278</v>
      </c>
      <c r="G914" t="str">
        <f>"0091021"</f>
        <v>0</v>
      </c>
      <c r="H914">
        <v>925.0</v>
      </c>
      <c r="I914">
        <v>138.75</v>
      </c>
      <c r="J914" t="s">
        <v>3596</v>
      </c>
      <c r="K914" t="s">
        <v>18</v>
      </c>
      <c r="L914" t="s">
        <v>19</v>
      </c>
    </row>
    <row r="915" spans="1:12">
      <c r="A915">
        <v>1453</v>
      </c>
      <c r="B915" t="s">
        <v>3597</v>
      </c>
      <c r="C915" t="s">
        <v>3598</v>
      </c>
      <c r="D915" t="s">
        <v>45</v>
      </c>
      <c r="E915" t="s">
        <v>3599</v>
      </c>
      <c r="F915" t="s">
        <v>47</v>
      </c>
      <c r="G915" t="str">
        <f>"8033011"</f>
        <v>0</v>
      </c>
      <c r="H915">
        <v>900.0</v>
      </c>
      <c r="I915">
        <v>123.75</v>
      </c>
      <c r="J915" t="s">
        <v>3600</v>
      </c>
      <c r="K915" t="s">
        <v>18</v>
      </c>
      <c r="L915" t="s">
        <v>19</v>
      </c>
    </row>
    <row r="916" spans="1:12">
      <c r="A916">
        <v>1454</v>
      </c>
      <c r="B916" t="s">
        <v>3601</v>
      </c>
      <c r="C916" t="s">
        <v>3602</v>
      </c>
      <c r="D916" t="s">
        <v>45</v>
      </c>
      <c r="E916" t="s">
        <v>3603</v>
      </c>
      <c r="F916" t="s">
        <v>91</v>
      </c>
      <c r="G916" t="str">
        <f>"0101071"</f>
        <v>0</v>
      </c>
      <c r="H916">
        <v>900.0</v>
      </c>
      <c r="I916">
        <v>105.0</v>
      </c>
      <c r="J916" t="s">
        <v>2047</v>
      </c>
      <c r="K916" t="s">
        <v>18</v>
      </c>
      <c r="L916" t="s">
        <v>19</v>
      </c>
    </row>
    <row r="917" spans="1:12">
      <c r="A917">
        <v>1455</v>
      </c>
      <c r="B917" t="s">
        <v>3604</v>
      </c>
      <c r="C917" t="s">
        <v>3605</v>
      </c>
      <c r="D917" t="s">
        <v>14</v>
      </c>
      <c r="E917" t="s">
        <v>3606</v>
      </c>
      <c r="F917" t="s">
        <v>91</v>
      </c>
      <c r="G917" t="str">
        <f>"0101071"</f>
        <v>0</v>
      </c>
      <c r="H917">
        <v>900.0</v>
      </c>
      <c r="I917">
        <v>135.0</v>
      </c>
      <c r="J917" t="s">
        <v>32</v>
      </c>
      <c r="K917" t="s">
        <v>18</v>
      </c>
      <c r="L917" t="s">
        <v>19</v>
      </c>
    </row>
    <row r="918" spans="1:12">
      <c r="A918">
        <v>1456</v>
      </c>
      <c r="B918" t="s">
        <v>3607</v>
      </c>
      <c r="C918" t="s">
        <v>3608</v>
      </c>
      <c r="D918" t="s">
        <v>45</v>
      </c>
      <c r="E918" t="s">
        <v>3609</v>
      </c>
      <c r="F918" t="s">
        <v>81</v>
      </c>
      <c r="G918" t="str">
        <f>"0093021"</f>
        <v>0</v>
      </c>
      <c r="H918">
        <v>900.0</v>
      </c>
      <c r="I918">
        <v>133.5</v>
      </c>
      <c r="J918" t="s">
        <v>3610</v>
      </c>
      <c r="K918" t="s">
        <v>18</v>
      </c>
      <c r="L918" t="s">
        <v>19</v>
      </c>
    </row>
    <row r="919" spans="1:12">
      <c r="A919">
        <v>1457</v>
      </c>
      <c r="B919" t="s">
        <v>394</v>
      </c>
      <c r="C919" t="s">
        <v>3611</v>
      </c>
      <c r="D919" t="s">
        <v>45</v>
      </c>
      <c r="E919" t="s">
        <v>3612</v>
      </c>
      <c r="F919" t="s">
        <v>119</v>
      </c>
      <c r="G919" t="str">
        <f>"0091012"</f>
        <v>0</v>
      </c>
      <c r="H919">
        <v>1237.0</v>
      </c>
      <c r="I919">
        <v>185.55</v>
      </c>
      <c r="J919" t="s">
        <v>977</v>
      </c>
      <c r="K919" t="s">
        <v>18</v>
      </c>
      <c r="L919" t="s">
        <v>19</v>
      </c>
    </row>
    <row r="920" spans="1:12">
      <c r="A920">
        <v>1458</v>
      </c>
      <c r="B920" t="s">
        <v>3613</v>
      </c>
      <c r="C920" t="s">
        <v>2865</v>
      </c>
      <c r="D920" t="s">
        <v>14</v>
      </c>
      <c r="E920" t="s">
        <v>3614</v>
      </c>
      <c r="F920" t="s">
        <v>460</v>
      </c>
      <c r="G920" t="str">
        <f>"8033041"</f>
        <v>0</v>
      </c>
      <c r="H920">
        <v>900.0</v>
      </c>
      <c r="I920">
        <v>116.25</v>
      </c>
      <c r="J920" t="s">
        <v>3615</v>
      </c>
      <c r="K920" t="s">
        <v>18</v>
      </c>
      <c r="L920" t="s">
        <v>19</v>
      </c>
    </row>
    <row r="921" spans="1:12">
      <c r="A921">
        <v>1459</v>
      </c>
      <c r="B921" t="s">
        <v>3616</v>
      </c>
      <c r="C921" t="s">
        <v>3617</v>
      </c>
      <c r="D921" t="s">
        <v>14</v>
      </c>
      <c r="E921" t="s">
        <v>3618</v>
      </c>
      <c r="F921" t="s">
        <v>460</v>
      </c>
      <c r="G921" t="str">
        <f>"8033041"</f>
        <v>0</v>
      </c>
      <c r="H921">
        <v>900.0</v>
      </c>
      <c r="I921">
        <v>134.25</v>
      </c>
      <c r="J921" t="s">
        <v>3619</v>
      </c>
      <c r="K921" t="s">
        <v>18</v>
      </c>
      <c r="L921" t="s">
        <v>19</v>
      </c>
    </row>
    <row r="922" spans="1:12">
      <c r="A922">
        <v>1460</v>
      </c>
      <c r="B922" t="s">
        <v>1943</v>
      </c>
      <c r="C922" t="s">
        <v>3620</v>
      </c>
      <c r="D922" t="s">
        <v>45</v>
      </c>
      <c r="E922" t="s">
        <v>3621</v>
      </c>
      <c r="F922" t="s">
        <v>81</v>
      </c>
      <c r="G922" t="str">
        <f>"0093021"</f>
        <v>0</v>
      </c>
      <c r="H922">
        <v>900.0</v>
      </c>
      <c r="I922">
        <v>105.0</v>
      </c>
      <c r="J922" t="s">
        <v>1309</v>
      </c>
      <c r="K922" t="s">
        <v>18</v>
      </c>
      <c r="L922" t="s">
        <v>19</v>
      </c>
    </row>
    <row r="923" spans="1:12">
      <c r="A923">
        <v>1461</v>
      </c>
      <c r="B923" t="s">
        <v>3622</v>
      </c>
      <c r="C923" t="s">
        <v>3623</v>
      </c>
      <c r="D923" t="s">
        <v>14</v>
      </c>
      <c r="E923" t="s">
        <v>3624</v>
      </c>
      <c r="F923" t="s">
        <v>36</v>
      </c>
      <c r="G923" t="str">
        <f>"6034011"</f>
        <v>0</v>
      </c>
      <c r="H923">
        <v>900.0</v>
      </c>
      <c r="I923">
        <v>105.0</v>
      </c>
      <c r="J923" t="s">
        <v>3625</v>
      </c>
      <c r="K923" t="s">
        <v>18</v>
      </c>
      <c r="L923" t="s">
        <v>19</v>
      </c>
    </row>
    <row r="924" spans="1:12">
      <c r="A924">
        <v>1462</v>
      </c>
      <c r="B924" t="s">
        <v>3626</v>
      </c>
      <c r="C924" t="s">
        <v>3627</v>
      </c>
      <c r="D924" t="s">
        <v>45</v>
      </c>
      <c r="E924" t="s">
        <v>3628</v>
      </c>
      <c r="F924" t="s">
        <v>81</v>
      </c>
      <c r="G924" t="str">
        <f>"0093021"</f>
        <v>0</v>
      </c>
      <c r="H924">
        <v>900.0</v>
      </c>
      <c r="I924">
        <v>122.7</v>
      </c>
      <c r="J924" t="s">
        <v>2105</v>
      </c>
      <c r="K924" t="s">
        <v>18</v>
      </c>
      <c r="L924" t="s">
        <v>19</v>
      </c>
    </row>
    <row r="925" spans="1:12">
      <c r="A925">
        <v>1463</v>
      </c>
      <c r="B925" t="s">
        <v>3629</v>
      </c>
      <c r="C925" t="s">
        <v>3630</v>
      </c>
      <c r="D925" t="s">
        <v>14</v>
      </c>
      <c r="E925" t="s">
        <v>3631</v>
      </c>
      <c r="F925" t="s">
        <v>91</v>
      </c>
      <c r="G925" t="str">
        <f>"0101071"</f>
        <v>0</v>
      </c>
      <c r="H925">
        <v>900.0</v>
      </c>
      <c r="I925">
        <v>105.0</v>
      </c>
      <c r="J925" t="s">
        <v>3632</v>
      </c>
      <c r="K925" t="s">
        <v>18</v>
      </c>
      <c r="L925" t="s">
        <v>19</v>
      </c>
    </row>
    <row r="926" spans="1:12">
      <c r="A926">
        <v>1464</v>
      </c>
      <c r="B926" t="s">
        <v>3633</v>
      </c>
      <c r="C926" t="s">
        <v>3634</v>
      </c>
      <c r="D926" t="s">
        <v>14</v>
      </c>
      <c r="E926" t="s">
        <v>3635</v>
      </c>
      <c r="F926" t="s">
        <v>91</v>
      </c>
      <c r="G926" t="str">
        <f>"0101071"</f>
        <v>0</v>
      </c>
      <c r="H926">
        <v>925.0</v>
      </c>
      <c r="I926">
        <v>138.75</v>
      </c>
      <c r="J926" t="s">
        <v>3636</v>
      </c>
      <c r="K926" t="s">
        <v>18</v>
      </c>
      <c r="L926" t="s">
        <v>19</v>
      </c>
    </row>
    <row r="927" spans="1:12">
      <c r="A927">
        <v>1466</v>
      </c>
      <c r="B927" t="s">
        <v>3637</v>
      </c>
      <c r="C927" t="s">
        <v>3638</v>
      </c>
      <c r="D927" t="s">
        <v>14</v>
      </c>
      <c r="E927" t="s">
        <v>3639</v>
      </c>
      <c r="F927" t="s">
        <v>36</v>
      </c>
      <c r="G927" t="str">
        <f>"6034011"</f>
        <v>0</v>
      </c>
      <c r="H927">
        <v>900.0</v>
      </c>
      <c r="I927">
        <v>123.75</v>
      </c>
      <c r="J927" t="s">
        <v>3640</v>
      </c>
      <c r="K927" t="s">
        <v>18</v>
      </c>
      <c r="L927" t="s">
        <v>19</v>
      </c>
    </row>
    <row r="928" spans="1:12">
      <c r="A928">
        <v>1469</v>
      </c>
      <c r="B928" t="s">
        <v>3641</v>
      </c>
      <c r="C928" t="s">
        <v>3642</v>
      </c>
      <c r="D928" t="s">
        <v>14</v>
      </c>
      <c r="E928" t="s">
        <v>3643</v>
      </c>
      <c r="F928" t="s">
        <v>81</v>
      </c>
      <c r="G928" t="str">
        <f>"0093021"</f>
        <v>0</v>
      </c>
      <c r="H928">
        <v>900.0</v>
      </c>
      <c r="I928">
        <v>120.0</v>
      </c>
      <c r="J928" t="s">
        <v>3644</v>
      </c>
      <c r="K928" t="s">
        <v>18</v>
      </c>
      <c r="L928" t="s">
        <v>19</v>
      </c>
    </row>
    <row r="929" spans="1:12">
      <c r="A929">
        <v>1471</v>
      </c>
      <c r="B929" t="s">
        <v>3645</v>
      </c>
      <c r="C929" t="s">
        <v>3646</v>
      </c>
      <c r="D929" t="s">
        <v>45</v>
      </c>
      <c r="E929" t="s">
        <v>3647</v>
      </c>
      <c r="F929" t="s">
        <v>119</v>
      </c>
      <c r="G929" t="str">
        <f>"0091012"</f>
        <v>0</v>
      </c>
      <c r="H929">
        <v>1100.0</v>
      </c>
      <c r="I929">
        <v>165.0</v>
      </c>
      <c r="J929" t="s">
        <v>3648</v>
      </c>
      <c r="K929" t="s">
        <v>18</v>
      </c>
      <c r="L929" t="s">
        <v>19</v>
      </c>
    </row>
    <row r="930" spans="1:12">
      <c r="A930">
        <v>1472</v>
      </c>
      <c r="B930" t="s">
        <v>3649</v>
      </c>
      <c r="C930" t="s">
        <v>3650</v>
      </c>
      <c r="D930" t="s">
        <v>45</v>
      </c>
      <c r="E930" t="s">
        <v>3651</v>
      </c>
      <c r="F930" t="s">
        <v>91</v>
      </c>
      <c r="G930" t="str">
        <f>"0101071"</f>
        <v>0</v>
      </c>
      <c r="H930">
        <v>900.0</v>
      </c>
      <c r="I930">
        <v>127.5</v>
      </c>
      <c r="J930" t="s">
        <v>213</v>
      </c>
      <c r="K930" t="s">
        <v>18</v>
      </c>
      <c r="L930" t="s">
        <v>19</v>
      </c>
    </row>
    <row r="931" spans="1:12">
      <c r="A931">
        <v>1473</v>
      </c>
      <c r="B931" t="s">
        <v>3652</v>
      </c>
      <c r="C931" t="s">
        <v>801</v>
      </c>
      <c r="D931" t="s">
        <v>45</v>
      </c>
      <c r="E931" t="s">
        <v>3653</v>
      </c>
      <c r="F931" t="s">
        <v>31</v>
      </c>
      <c r="G931" t="str">
        <f>"0103050"</f>
        <v>0</v>
      </c>
      <c r="H931">
        <v>901.0</v>
      </c>
      <c r="I931">
        <v>105.0</v>
      </c>
      <c r="J931" t="s">
        <v>3654</v>
      </c>
      <c r="K931" t="s">
        <v>18</v>
      </c>
      <c r="L931" t="s">
        <v>19</v>
      </c>
    </row>
    <row r="932" spans="1:12">
      <c r="A932">
        <v>1474</v>
      </c>
      <c r="B932" t="s">
        <v>3655</v>
      </c>
      <c r="C932" t="s">
        <v>3656</v>
      </c>
      <c r="D932" t="s">
        <v>14</v>
      </c>
      <c r="E932" t="s">
        <v>3657</v>
      </c>
      <c r="F932" t="s">
        <v>67</v>
      </c>
      <c r="G932" t="str">
        <f>"8011031"</f>
        <v>0</v>
      </c>
      <c r="H932">
        <v>1500.0</v>
      </c>
      <c r="I932">
        <v>225.0</v>
      </c>
      <c r="J932" t="s">
        <v>3658</v>
      </c>
      <c r="K932" t="s">
        <v>18</v>
      </c>
      <c r="L932" t="s">
        <v>19</v>
      </c>
    </row>
    <row r="933" spans="1:12">
      <c r="A933">
        <v>1475</v>
      </c>
      <c r="B933" t="s">
        <v>3659</v>
      </c>
      <c r="C933" t="s">
        <v>3660</v>
      </c>
      <c r="D933" t="s">
        <v>45</v>
      </c>
      <c r="E933" t="s">
        <v>3661</v>
      </c>
      <c r="F933" t="s">
        <v>124</v>
      </c>
      <c r="G933" t="str">
        <f>"0071051"</f>
        <v>0</v>
      </c>
      <c r="H933">
        <v>900.0</v>
      </c>
      <c r="I933">
        <v>123.75</v>
      </c>
      <c r="J933" t="s">
        <v>977</v>
      </c>
      <c r="K933" t="s">
        <v>18</v>
      </c>
      <c r="L933" t="s">
        <v>19</v>
      </c>
    </row>
    <row r="934" spans="1:12">
      <c r="A934">
        <v>1476</v>
      </c>
      <c r="B934" t="s">
        <v>3662</v>
      </c>
      <c r="C934" t="s">
        <v>3663</v>
      </c>
      <c r="D934" t="s">
        <v>45</v>
      </c>
      <c r="E934" t="s">
        <v>3664</v>
      </c>
      <c r="F934" t="s">
        <v>460</v>
      </c>
      <c r="G934" t="str">
        <f>"8033041"</f>
        <v>0</v>
      </c>
      <c r="H934">
        <v>900.0</v>
      </c>
      <c r="I934">
        <v>116.25</v>
      </c>
      <c r="J934" t="s">
        <v>3665</v>
      </c>
      <c r="K934" t="s">
        <v>18</v>
      </c>
      <c r="L934" t="s">
        <v>19</v>
      </c>
    </row>
    <row r="935" spans="1:12">
      <c r="A935">
        <v>1477</v>
      </c>
      <c r="B935" t="s">
        <v>3666</v>
      </c>
      <c r="C935" t="s">
        <v>3667</v>
      </c>
      <c r="D935" t="s">
        <v>45</v>
      </c>
      <c r="E935" t="s">
        <v>3668</v>
      </c>
      <c r="F935" t="s">
        <v>124</v>
      </c>
      <c r="G935" t="str">
        <f>"0071051"</f>
        <v>0</v>
      </c>
      <c r="H935">
        <v>925.0</v>
      </c>
      <c r="I935">
        <v>138.75</v>
      </c>
      <c r="J935" t="s">
        <v>3669</v>
      </c>
      <c r="K935" t="s">
        <v>18</v>
      </c>
      <c r="L935" t="s">
        <v>19</v>
      </c>
    </row>
    <row r="936" spans="1:12">
      <c r="A936">
        <v>1478</v>
      </c>
      <c r="B936" t="s">
        <v>3670</v>
      </c>
      <c r="C936" t="s">
        <v>3671</v>
      </c>
      <c r="D936" t="s">
        <v>14</v>
      </c>
      <c r="E936" t="s">
        <v>3672</v>
      </c>
      <c r="F936" t="s">
        <v>3673</v>
      </c>
      <c r="G936" t="str">
        <f>"0105170"</f>
        <v>0</v>
      </c>
      <c r="H936">
        <v>4275.0</v>
      </c>
      <c r="I936">
        <v>600.0</v>
      </c>
      <c r="J936" t="s">
        <v>3674</v>
      </c>
      <c r="K936" t="s">
        <v>18</v>
      </c>
      <c r="L936" t="s">
        <v>19</v>
      </c>
    </row>
    <row r="937" spans="1:12">
      <c r="A937">
        <v>1479</v>
      </c>
      <c r="B937" t="s">
        <v>3675</v>
      </c>
      <c r="C937" t="s">
        <v>3676</v>
      </c>
      <c r="D937" t="s">
        <v>14</v>
      </c>
      <c r="E937" t="s">
        <v>3677</v>
      </c>
      <c r="F937" t="s">
        <v>177</v>
      </c>
      <c r="G937" t="str">
        <f>"0071052"</f>
        <v>0</v>
      </c>
      <c r="H937">
        <v>900.0</v>
      </c>
      <c r="I937">
        <v>0.0</v>
      </c>
      <c r="J937" t="s">
        <v>3678</v>
      </c>
      <c r="K937" t="s">
        <v>18</v>
      </c>
      <c r="L937" t="s">
        <v>19</v>
      </c>
    </row>
    <row r="938" spans="1:12">
      <c r="A938">
        <v>1480</v>
      </c>
      <c r="B938" t="s">
        <v>3679</v>
      </c>
      <c r="C938" t="s">
        <v>3680</v>
      </c>
      <c r="D938" t="s">
        <v>45</v>
      </c>
      <c r="E938" t="s">
        <v>3681</v>
      </c>
      <c r="F938" t="s">
        <v>67</v>
      </c>
      <c r="G938" t="str">
        <f>"8011031"</f>
        <v>0</v>
      </c>
      <c r="H938">
        <v>1500.0</v>
      </c>
      <c r="I938">
        <v>225.0</v>
      </c>
      <c r="J938" t="s">
        <v>3682</v>
      </c>
      <c r="K938" t="s">
        <v>18</v>
      </c>
      <c r="L938" t="s">
        <v>19</v>
      </c>
    </row>
    <row r="939" spans="1:12">
      <c r="A939">
        <v>1481</v>
      </c>
      <c r="B939" t="s">
        <v>3683</v>
      </c>
      <c r="C939" t="s">
        <v>3684</v>
      </c>
      <c r="D939" t="s">
        <v>45</v>
      </c>
      <c r="E939" t="s">
        <v>3685</v>
      </c>
      <c r="F939" t="s">
        <v>182</v>
      </c>
      <c r="G939" t="str">
        <f>"0095011"</f>
        <v>0</v>
      </c>
      <c r="H939">
        <v>900.0</v>
      </c>
      <c r="I939">
        <v>123.75</v>
      </c>
      <c r="J939" t="s">
        <v>3686</v>
      </c>
      <c r="K939" t="s">
        <v>18</v>
      </c>
      <c r="L939" t="s">
        <v>19</v>
      </c>
    </row>
    <row r="940" spans="1:12">
      <c r="A940">
        <v>1482</v>
      </c>
      <c r="B940" t="s">
        <v>3687</v>
      </c>
      <c r="C940" t="s">
        <v>3688</v>
      </c>
      <c r="D940" t="s">
        <v>45</v>
      </c>
      <c r="E940" t="s">
        <v>3689</v>
      </c>
      <c r="F940" t="s">
        <v>168</v>
      </c>
      <c r="G940" t="str">
        <f>"8035010"</f>
        <v>0</v>
      </c>
      <c r="H940">
        <v>900.0</v>
      </c>
      <c r="I940">
        <v>123.75</v>
      </c>
      <c r="J940" t="s">
        <v>3690</v>
      </c>
      <c r="K940" t="s">
        <v>18</v>
      </c>
      <c r="L940" t="s">
        <v>19</v>
      </c>
    </row>
    <row r="941" spans="1:12">
      <c r="A941">
        <v>1483</v>
      </c>
      <c r="B941" t="s">
        <v>3691</v>
      </c>
      <c r="C941" t="s">
        <v>3692</v>
      </c>
      <c r="D941" t="s">
        <v>45</v>
      </c>
      <c r="E941" t="s">
        <v>3693</v>
      </c>
      <c r="F941" t="s">
        <v>168</v>
      </c>
      <c r="G941" t="str">
        <f>"8035010"</f>
        <v>0</v>
      </c>
      <c r="H941">
        <v>900.0</v>
      </c>
      <c r="I941">
        <v>116.25</v>
      </c>
      <c r="J941" t="s">
        <v>3694</v>
      </c>
      <c r="K941" t="s">
        <v>18</v>
      </c>
      <c r="L941" t="s">
        <v>19</v>
      </c>
    </row>
    <row r="942" spans="1:12">
      <c r="A942">
        <v>1484</v>
      </c>
      <c r="B942" t="s">
        <v>3695</v>
      </c>
      <c r="C942" t="s">
        <v>3696</v>
      </c>
      <c r="D942" t="s">
        <v>45</v>
      </c>
      <c r="E942" t="s">
        <v>3697</v>
      </c>
      <c r="F942" t="s">
        <v>81</v>
      </c>
      <c r="G942" t="str">
        <f>"0093021"</f>
        <v>0</v>
      </c>
      <c r="H942">
        <v>900.0</v>
      </c>
      <c r="I942">
        <v>135.0</v>
      </c>
      <c r="J942" t="s">
        <v>3698</v>
      </c>
      <c r="K942" t="s">
        <v>18</v>
      </c>
      <c r="L942" t="s">
        <v>19</v>
      </c>
    </row>
    <row r="943" spans="1:12">
      <c r="A943">
        <v>1485</v>
      </c>
      <c r="B943" t="s">
        <v>1641</v>
      </c>
      <c r="C943" t="s">
        <v>3699</v>
      </c>
      <c r="D943" t="s">
        <v>14</v>
      </c>
      <c r="E943" t="s">
        <v>3700</v>
      </c>
      <c r="F943" t="s">
        <v>91</v>
      </c>
      <c r="G943" t="str">
        <f>"0101071"</f>
        <v>0</v>
      </c>
      <c r="H943">
        <v>900.0</v>
      </c>
      <c r="I943">
        <v>116.25</v>
      </c>
      <c r="J943" t="s">
        <v>3701</v>
      </c>
      <c r="K943" t="s">
        <v>18</v>
      </c>
      <c r="L943" t="s">
        <v>19</v>
      </c>
    </row>
    <row r="944" spans="1:12">
      <c r="A944">
        <v>1486</v>
      </c>
      <c r="B944" t="s">
        <v>3702</v>
      </c>
      <c r="C944" t="s">
        <v>3703</v>
      </c>
      <c r="D944" t="s">
        <v>45</v>
      </c>
      <c r="E944" t="s">
        <v>3704</v>
      </c>
      <c r="F944" t="s">
        <v>91</v>
      </c>
      <c r="G944" t="str">
        <f>"0101071"</f>
        <v>0</v>
      </c>
      <c r="H944">
        <v>900.0</v>
      </c>
      <c r="I944">
        <v>127.5</v>
      </c>
      <c r="J944" t="s">
        <v>3705</v>
      </c>
      <c r="K944" t="s">
        <v>18</v>
      </c>
      <c r="L944" t="s">
        <v>19</v>
      </c>
    </row>
    <row r="945" spans="1:12">
      <c r="A945">
        <v>1487</v>
      </c>
      <c r="B945" t="s">
        <v>3706</v>
      </c>
      <c r="C945" t="s">
        <v>3707</v>
      </c>
      <c r="D945" t="s">
        <v>14</v>
      </c>
      <c r="E945" t="s">
        <v>3708</v>
      </c>
      <c r="F945" t="s">
        <v>86</v>
      </c>
      <c r="G945" t="str">
        <f>"0093030"</f>
        <v>0</v>
      </c>
      <c r="H945">
        <v>925.0</v>
      </c>
      <c r="I945">
        <v>138.75</v>
      </c>
      <c r="J945" t="s">
        <v>790</v>
      </c>
      <c r="K945" t="s">
        <v>18</v>
      </c>
      <c r="L945" t="s">
        <v>19</v>
      </c>
    </row>
    <row r="946" spans="1:12">
      <c r="A946">
        <v>1488</v>
      </c>
      <c r="B946" t="s">
        <v>3709</v>
      </c>
      <c r="C946" t="s">
        <v>3710</v>
      </c>
      <c r="D946" t="s">
        <v>45</v>
      </c>
      <c r="E946" t="s">
        <v>3711</v>
      </c>
      <c r="F946" t="s">
        <v>81</v>
      </c>
      <c r="G946" t="str">
        <f>"0093021"</f>
        <v>0</v>
      </c>
      <c r="H946">
        <v>1100.0</v>
      </c>
      <c r="I946">
        <v>365.0</v>
      </c>
      <c r="J946" t="s">
        <v>3712</v>
      </c>
      <c r="K946" t="s">
        <v>18</v>
      </c>
      <c r="L946" t="s">
        <v>19</v>
      </c>
    </row>
    <row r="947" spans="1:12">
      <c r="A947">
        <v>1489</v>
      </c>
      <c r="B947" t="s">
        <v>3713</v>
      </c>
      <c r="C947" t="s">
        <v>3714</v>
      </c>
      <c r="D947" t="s">
        <v>45</v>
      </c>
      <c r="E947" t="s">
        <v>3715</v>
      </c>
      <c r="F947" t="s">
        <v>738</v>
      </c>
      <c r="G947" t="str">
        <f>"0101110"</f>
        <v>0</v>
      </c>
      <c r="H947">
        <v>900.0</v>
      </c>
      <c r="I947">
        <v>120.0</v>
      </c>
      <c r="J947" t="s">
        <v>3716</v>
      </c>
      <c r="K947" t="s">
        <v>18</v>
      </c>
      <c r="L947" t="s">
        <v>19</v>
      </c>
    </row>
    <row r="948" spans="1:12">
      <c r="A948">
        <v>1490</v>
      </c>
      <c r="B948" t="s">
        <v>3717</v>
      </c>
      <c r="C948" t="s">
        <v>3718</v>
      </c>
      <c r="D948" t="s">
        <v>14</v>
      </c>
      <c r="E948" t="s">
        <v>3719</v>
      </c>
      <c r="F948" t="s">
        <v>3720</v>
      </c>
      <c r="G948" t="str">
        <f>"6012030"</f>
        <v>0</v>
      </c>
      <c r="H948">
        <v>900.0</v>
      </c>
      <c r="I948">
        <v>120.0</v>
      </c>
      <c r="J948" t="s">
        <v>3721</v>
      </c>
      <c r="K948" t="s">
        <v>18</v>
      </c>
      <c r="L948" t="s">
        <v>19</v>
      </c>
    </row>
    <row r="949" spans="1:12">
      <c r="A949">
        <v>1491</v>
      </c>
      <c r="B949" t="s">
        <v>3722</v>
      </c>
      <c r="C949" t="s">
        <v>3723</v>
      </c>
      <c r="D949" t="s">
        <v>45</v>
      </c>
      <c r="E949" t="s">
        <v>3724</v>
      </c>
      <c r="F949" t="s">
        <v>322</v>
      </c>
      <c r="G949" t="str">
        <f>"0091011"</f>
        <v>0</v>
      </c>
      <c r="H949">
        <v>915.0</v>
      </c>
      <c r="I949">
        <v>137.25</v>
      </c>
      <c r="J949" t="s">
        <v>828</v>
      </c>
      <c r="K949" t="s">
        <v>18</v>
      </c>
      <c r="L949" t="s">
        <v>19</v>
      </c>
    </row>
    <row r="950" spans="1:12">
      <c r="A950">
        <v>1492</v>
      </c>
      <c r="B950" t="s">
        <v>3725</v>
      </c>
      <c r="C950" t="s">
        <v>3726</v>
      </c>
      <c r="D950" t="s">
        <v>45</v>
      </c>
      <c r="E950" t="s">
        <v>3727</v>
      </c>
      <c r="F950" t="s">
        <v>195</v>
      </c>
      <c r="G950" t="str">
        <f>"0017051"</f>
        <v>0</v>
      </c>
      <c r="H950">
        <v>1560.0</v>
      </c>
      <c r="I950">
        <v>234.0</v>
      </c>
      <c r="J950" t="s">
        <v>3728</v>
      </c>
      <c r="K950" t="s">
        <v>18</v>
      </c>
      <c r="L950" t="s">
        <v>19</v>
      </c>
    </row>
    <row r="951" spans="1:12">
      <c r="A951">
        <v>1493</v>
      </c>
      <c r="B951" t="s">
        <v>3729</v>
      </c>
      <c r="C951" t="s">
        <v>3730</v>
      </c>
      <c r="D951" t="s">
        <v>45</v>
      </c>
      <c r="E951" t="s">
        <v>3731</v>
      </c>
      <c r="F951" t="s">
        <v>81</v>
      </c>
      <c r="G951" t="str">
        <f>"0093021"</f>
        <v>0</v>
      </c>
      <c r="H951">
        <v>900.0</v>
      </c>
      <c r="I951">
        <v>335.0</v>
      </c>
      <c r="J951" t="s">
        <v>3732</v>
      </c>
      <c r="K951" t="s">
        <v>18</v>
      </c>
      <c r="L951" t="s">
        <v>19</v>
      </c>
    </row>
    <row r="952" spans="1:12">
      <c r="A952">
        <v>1494</v>
      </c>
      <c r="B952" t="s">
        <v>3733</v>
      </c>
      <c r="C952" t="s">
        <v>3734</v>
      </c>
      <c r="D952" t="s">
        <v>14</v>
      </c>
      <c r="E952" t="s">
        <v>3735</v>
      </c>
      <c r="F952" t="s">
        <v>349</v>
      </c>
      <c r="G952" t="str">
        <f>"9011040"</f>
        <v>0</v>
      </c>
      <c r="H952">
        <v>925.0</v>
      </c>
      <c r="I952">
        <v>138.75</v>
      </c>
      <c r="J952" t="s">
        <v>2760</v>
      </c>
      <c r="K952" t="s">
        <v>18</v>
      </c>
      <c r="L952" t="s">
        <v>19</v>
      </c>
    </row>
    <row r="953" spans="1:12">
      <c r="A953">
        <v>1495</v>
      </c>
      <c r="B953" t="s">
        <v>3736</v>
      </c>
      <c r="C953" t="s">
        <v>3737</v>
      </c>
      <c r="D953" t="s">
        <v>45</v>
      </c>
      <c r="E953" t="s">
        <v>3738</v>
      </c>
      <c r="F953" t="s">
        <v>322</v>
      </c>
      <c r="G953" t="str">
        <f>"0091011"</f>
        <v>0</v>
      </c>
      <c r="H953">
        <v>900.0</v>
      </c>
      <c r="I953">
        <v>116.25</v>
      </c>
      <c r="J953" t="s">
        <v>3739</v>
      </c>
      <c r="K953" t="s">
        <v>18</v>
      </c>
      <c r="L953" t="s">
        <v>19</v>
      </c>
    </row>
    <row r="954" spans="1:12">
      <c r="A954">
        <v>1497</v>
      </c>
      <c r="B954" t="s">
        <v>3740</v>
      </c>
      <c r="C954" t="s">
        <v>3741</v>
      </c>
      <c r="D954" t="s">
        <v>14</v>
      </c>
      <c r="E954" t="s">
        <v>3742</v>
      </c>
      <c r="F954" t="s">
        <v>36</v>
      </c>
      <c r="G954" t="str">
        <f>"6034011"</f>
        <v>0</v>
      </c>
      <c r="H954">
        <v>925.0</v>
      </c>
      <c r="I954">
        <v>138.75</v>
      </c>
      <c r="J954" t="s">
        <v>509</v>
      </c>
      <c r="K954" t="s">
        <v>18</v>
      </c>
      <c r="L954" t="s">
        <v>19</v>
      </c>
    </row>
    <row r="955" spans="1:12">
      <c r="A955">
        <v>1498</v>
      </c>
      <c r="B955" t="s">
        <v>3743</v>
      </c>
      <c r="C955" t="s">
        <v>3530</v>
      </c>
      <c r="D955" t="s">
        <v>45</v>
      </c>
      <c r="E955" t="s">
        <v>3744</v>
      </c>
      <c r="F955" t="s">
        <v>119</v>
      </c>
      <c r="G955" t="str">
        <f>"0091012"</f>
        <v>0</v>
      </c>
      <c r="H955">
        <v>1050.0</v>
      </c>
      <c r="I955">
        <v>257.5</v>
      </c>
      <c r="J955" t="s">
        <v>3745</v>
      </c>
      <c r="K955" t="s">
        <v>18</v>
      </c>
      <c r="L955" t="s">
        <v>19</v>
      </c>
    </row>
    <row r="956" spans="1:12">
      <c r="A956">
        <v>1499</v>
      </c>
      <c r="B956" t="s">
        <v>3746</v>
      </c>
      <c r="C956" t="s">
        <v>3747</v>
      </c>
      <c r="D956" t="s">
        <v>45</v>
      </c>
      <c r="E956" t="s">
        <v>3748</v>
      </c>
      <c r="F956" t="s">
        <v>225</v>
      </c>
      <c r="G956" t="str">
        <f>"0082030"</f>
        <v>0</v>
      </c>
      <c r="H956">
        <v>900.0</v>
      </c>
      <c r="I956">
        <v>135.0</v>
      </c>
      <c r="J956" t="s">
        <v>336</v>
      </c>
      <c r="K956" t="s">
        <v>18</v>
      </c>
      <c r="L956" t="s">
        <v>19</v>
      </c>
    </row>
    <row r="957" spans="1:12">
      <c r="A957">
        <v>1500</v>
      </c>
      <c r="B957" t="s">
        <v>3749</v>
      </c>
      <c r="C957" t="s">
        <v>3750</v>
      </c>
      <c r="D957" t="s">
        <v>45</v>
      </c>
      <c r="E957" t="s">
        <v>3751</v>
      </c>
      <c r="F957" t="s">
        <v>225</v>
      </c>
      <c r="G957" t="str">
        <f>"0082030"</f>
        <v>0</v>
      </c>
      <c r="H957">
        <v>1100.0</v>
      </c>
      <c r="I957">
        <v>365.0</v>
      </c>
      <c r="J957" t="s">
        <v>3752</v>
      </c>
      <c r="K957" t="s">
        <v>18</v>
      </c>
      <c r="L957" t="s">
        <v>19</v>
      </c>
    </row>
    <row r="958" spans="1:12">
      <c r="A958">
        <v>1501</v>
      </c>
      <c r="B958" t="s">
        <v>3753</v>
      </c>
      <c r="C958" t="s">
        <v>3754</v>
      </c>
      <c r="D958" t="s">
        <v>45</v>
      </c>
      <c r="E958" t="s">
        <v>3755</v>
      </c>
      <c r="F958" t="s">
        <v>473</v>
      </c>
      <c r="G958" t="str">
        <f>"0094010"</f>
        <v>0</v>
      </c>
      <c r="H958">
        <v>950.0</v>
      </c>
      <c r="I958">
        <v>142.5</v>
      </c>
      <c r="J958" t="s">
        <v>3756</v>
      </c>
      <c r="K958" t="s">
        <v>18</v>
      </c>
      <c r="L958" t="s">
        <v>19</v>
      </c>
    </row>
    <row r="959" spans="1:12">
      <c r="A959">
        <v>1502</v>
      </c>
      <c r="B959" t="s">
        <v>3757</v>
      </c>
      <c r="C959" t="s">
        <v>3758</v>
      </c>
      <c r="D959" t="s">
        <v>45</v>
      </c>
      <c r="E959" t="s">
        <v>3759</v>
      </c>
      <c r="F959" t="s">
        <v>81</v>
      </c>
      <c r="G959" t="str">
        <f>"0093021"</f>
        <v>0</v>
      </c>
      <c r="H959">
        <v>1000.0</v>
      </c>
      <c r="I959">
        <v>150.0</v>
      </c>
      <c r="J959" t="s">
        <v>3760</v>
      </c>
      <c r="K959" t="s">
        <v>18</v>
      </c>
      <c r="L959" t="s">
        <v>19</v>
      </c>
    </row>
    <row r="960" spans="1:12">
      <c r="A960">
        <v>1503</v>
      </c>
      <c r="B960" t="s">
        <v>3761</v>
      </c>
      <c r="C960" t="s">
        <v>3762</v>
      </c>
      <c r="D960" t="s">
        <v>14</v>
      </c>
      <c r="E960" t="s">
        <v>3763</v>
      </c>
      <c r="F960" t="s">
        <v>1652</v>
      </c>
      <c r="G960" t="str">
        <f>"8026041"</f>
        <v>0</v>
      </c>
      <c r="H960">
        <v>900.0</v>
      </c>
      <c r="I960">
        <v>123.75</v>
      </c>
      <c r="J960" t="s">
        <v>3764</v>
      </c>
      <c r="K960" t="s">
        <v>18</v>
      </c>
      <c r="L960" t="s">
        <v>19</v>
      </c>
    </row>
    <row r="961" spans="1:12">
      <c r="A961">
        <v>1504</v>
      </c>
      <c r="B961" t="s">
        <v>3765</v>
      </c>
      <c r="C961" t="s">
        <v>3766</v>
      </c>
      <c r="D961" t="s">
        <v>14</v>
      </c>
      <c r="E961" t="s">
        <v>3767</v>
      </c>
      <c r="F961" t="s">
        <v>3768</v>
      </c>
      <c r="G961" t="str">
        <f>"8026042"</f>
        <v>0</v>
      </c>
      <c r="H961">
        <v>1100.0</v>
      </c>
      <c r="I961">
        <v>165.0</v>
      </c>
      <c r="J961" t="s">
        <v>3769</v>
      </c>
      <c r="K961" t="s">
        <v>18</v>
      </c>
      <c r="L961" t="s">
        <v>19</v>
      </c>
    </row>
    <row r="962" spans="1:12">
      <c r="A962">
        <v>1505</v>
      </c>
      <c r="B962" t="s">
        <v>3770</v>
      </c>
      <c r="C962" t="s">
        <v>3771</v>
      </c>
      <c r="D962" t="s">
        <v>14</v>
      </c>
      <c r="E962" t="s">
        <v>3772</v>
      </c>
      <c r="F962" t="s">
        <v>124</v>
      </c>
      <c r="G962" t="str">
        <f>"0071051"</f>
        <v>0</v>
      </c>
      <c r="H962">
        <v>900.0</v>
      </c>
      <c r="I962">
        <v>123.75</v>
      </c>
      <c r="J962" t="s">
        <v>3773</v>
      </c>
      <c r="K962" t="s">
        <v>18</v>
      </c>
      <c r="L962" t="s">
        <v>19</v>
      </c>
    </row>
    <row r="963" spans="1:12">
      <c r="A963">
        <v>1506</v>
      </c>
      <c r="B963" t="s">
        <v>3774</v>
      </c>
      <c r="C963" t="s">
        <v>3775</v>
      </c>
      <c r="D963" t="s">
        <v>45</v>
      </c>
      <c r="E963" t="s">
        <v>3776</v>
      </c>
      <c r="F963" t="s">
        <v>3777</v>
      </c>
      <c r="G963" t="str">
        <f>"5011040"</f>
        <v>0</v>
      </c>
      <c r="H963">
        <v>1700.0</v>
      </c>
      <c r="I963">
        <v>555.0</v>
      </c>
      <c r="J963" t="s">
        <v>205</v>
      </c>
      <c r="K963" t="s">
        <v>18</v>
      </c>
      <c r="L963" t="s">
        <v>19</v>
      </c>
    </row>
    <row r="964" spans="1:12">
      <c r="A964">
        <v>1507</v>
      </c>
      <c r="B964" t="s">
        <v>3778</v>
      </c>
      <c r="C964" t="s">
        <v>3779</v>
      </c>
      <c r="D964" t="s">
        <v>14</v>
      </c>
      <c r="E964" t="s">
        <v>3780</v>
      </c>
      <c r="F964" t="s">
        <v>513</v>
      </c>
      <c r="G964" t="str">
        <f>"0017052"</f>
        <v>0</v>
      </c>
      <c r="H964">
        <v>2400.0</v>
      </c>
      <c r="I964">
        <v>360.0</v>
      </c>
      <c r="J964" t="s">
        <v>3781</v>
      </c>
      <c r="K964" t="s">
        <v>18</v>
      </c>
      <c r="L964" t="s">
        <v>19</v>
      </c>
    </row>
    <row r="965" spans="1:12">
      <c r="A965">
        <v>1508</v>
      </c>
      <c r="B965" t="s">
        <v>3782</v>
      </c>
      <c r="C965" t="s">
        <v>3783</v>
      </c>
      <c r="D965" t="s">
        <v>45</v>
      </c>
      <c r="E965" t="s">
        <v>3784</v>
      </c>
      <c r="F965" t="s">
        <v>2365</v>
      </c>
      <c r="G965" t="str">
        <f>"0101072"</f>
        <v>0</v>
      </c>
      <c r="H965">
        <v>900.0</v>
      </c>
      <c r="I965">
        <v>114.0</v>
      </c>
      <c r="J965" t="s">
        <v>3785</v>
      </c>
      <c r="K965" t="s">
        <v>18</v>
      </c>
      <c r="L965" t="s">
        <v>19</v>
      </c>
    </row>
    <row r="966" spans="1:12">
      <c r="A966">
        <v>1509</v>
      </c>
      <c r="B966" t="s">
        <v>69</v>
      </c>
      <c r="C966" t="s">
        <v>3786</v>
      </c>
      <c r="D966" t="s">
        <v>45</v>
      </c>
      <c r="E966" t="s">
        <v>3787</v>
      </c>
      <c r="F966" t="s">
        <v>81</v>
      </c>
      <c r="G966" t="str">
        <f>"0093021"</f>
        <v>0</v>
      </c>
      <c r="H966">
        <v>970.0</v>
      </c>
      <c r="I966">
        <v>145.5</v>
      </c>
      <c r="J966" t="s">
        <v>3788</v>
      </c>
      <c r="K966" t="s">
        <v>18</v>
      </c>
      <c r="L966" t="s">
        <v>19</v>
      </c>
    </row>
    <row r="967" spans="1:12">
      <c r="A967">
        <v>1510</v>
      </c>
      <c r="B967" t="s">
        <v>3789</v>
      </c>
      <c r="C967" t="s">
        <v>3790</v>
      </c>
      <c r="D967" t="s">
        <v>45</v>
      </c>
      <c r="E967" t="s">
        <v>3791</v>
      </c>
      <c r="F967" t="s">
        <v>195</v>
      </c>
      <c r="G967" t="str">
        <f>"0017051"</f>
        <v>0</v>
      </c>
      <c r="H967">
        <v>1200.0</v>
      </c>
      <c r="I967">
        <v>380.0</v>
      </c>
      <c r="J967" t="s">
        <v>3792</v>
      </c>
      <c r="K967" t="s">
        <v>18</v>
      </c>
      <c r="L967" t="s">
        <v>19</v>
      </c>
    </row>
    <row r="968" spans="1:12">
      <c r="A968">
        <v>1511</v>
      </c>
      <c r="B968" t="s">
        <v>3793</v>
      </c>
      <c r="C968" t="s">
        <v>3794</v>
      </c>
      <c r="D968" t="s">
        <v>14</v>
      </c>
      <c r="E968" t="s">
        <v>3795</v>
      </c>
      <c r="F968" t="s">
        <v>3768</v>
      </c>
      <c r="G968" t="str">
        <f>"8026042"</f>
        <v>0</v>
      </c>
      <c r="H968">
        <v>1000.0</v>
      </c>
      <c r="I968">
        <v>150.0</v>
      </c>
      <c r="J968" t="s">
        <v>2291</v>
      </c>
      <c r="K968" t="s">
        <v>18</v>
      </c>
      <c r="L968" t="s">
        <v>19</v>
      </c>
    </row>
    <row r="969" spans="1:12">
      <c r="A969">
        <v>1512</v>
      </c>
      <c r="B969" t="s">
        <v>3796</v>
      </c>
      <c r="C969" t="s">
        <v>3797</v>
      </c>
      <c r="D969" t="s">
        <v>45</v>
      </c>
      <c r="E969" t="s">
        <v>3798</v>
      </c>
      <c r="F969" t="s">
        <v>798</v>
      </c>
      <c r="G969" t="str">
        <f>"8011021"</f>
        <v>0</v>
      </c>
      <c r="H969">
        <v>900.0</v>
      </c>
      <c r="I969">
        <v>135.0</v>
      </c>
      <c r="J969" t="s">
        <v>422</v>
      </c>
      <c r="K969" t="s">
        <v>18</v>
      </c>
      <c r="L969" t="s">
        <v>19</v>
      </c>
    </row>
    <row r="970" spans="1:12">
      <c r="A970">
        <v>1513</v>
      </c>
      <c r="B970" t="s">
        <v>3799</v>
      </c>
      <c r="C970" t="s">
        <v>3800</v>
      </c>
      <c r="D970" t="s">
        <v>14</v>
      </c>
      <c r="E970" t="s">
        <v>3801</v>
      </c>
      <c r="F970" t="s">
        <v>81</v>
      </c>
      <c r="G970" t="str">
        <f>"0093021"</f>
        <v>0</v>
      </c>
      <c r="H970">
        <v>900.0</v>
      </c>
      <c r="I970">
        <v>120.0</v>
      </c>
      <c r="J970" t="s">
        <v>3802</v>
      </c>
      <c r="K970" t="s">
        <v>18</v>
      </c>
      <c r="L970" t="s">
        <v>19</v>
      </c>
    </row>
    <row r="971" spans="1:12">
      <c r="A971">
        <v>1514</v>
      </c>
      <c r="B971" t="s">
        <v>3803</v>
      </c>
      <c r="C971" t="s">
        <v>3804</v>
      </c>
      <c r="D971" t="s">
        <v>45</v>
      </c>
      <c r="E971" t="s">
        <v>3805</v>
      </c>
      <c r="F971" t="s">
        <v>3118</v>
      </c>
      <c r="G971" t="str">
        <f>"0017031"</f>
        <v>0</v>
      </c>
      <c r="H971">
        <v>1540.0</v>
      </c>
      <c r="I971">
        <v>231.0</v>
      </c>
      <c r="J971" t="s">
        <v>3806</v>
      </c>
      <c r="K971" t="s">
        <v>18</v>
      </c>
      <c r="L971" t="s">
        <v>19</v>
      </c>
    </row>
    <row r="972" spans="1:12">
      <c r="A972">
        <v>1515</v>
      </c>
      <c r="B972" t="s">
        <v>3807</v>
      </c>
      <c r="C972" t="s">
        <v>3630</v>
      </c>
      <c r="D972" t="s">
        <v>14</v>
      </c>
      <c r="E972" t="s">
        <v>3808</v>
      </c>
      <c r="F972" t="s">
        <v>57</v>
      </c>
      <c r="G972" t="str">
        <f>"6034012"</f>
        <v>0</v>
      </c>
      <c r="H972">
        <v>900.0</v>
      </c>
      <c r="I972">
        <v>120.0</v>
      </c>
      <c r="J972" t="s">
        <v>2256</v>
      </c>
      <c r="K972" t="s">
        <v>18</v>
      </c>
      <c r="L972" t="s">
        <v>19</v>
      </c>
    </row>
    <row r="973" spans="1:12">
      <c r="A973">
        <v>1516</v>
      </c>
      <c r="B973" t="s">
        <v>3809</v>
      </c>
      <c r="C973" t="s">
        <v>3810</v>
      </c>
      <c r="D973" t="s">
        <v>14</v>
      </c>
      <c r="E973" t="s">
        <v>3811</v>
      </c>
      <c r="F973" t="s">
        <v>1652</v>
      </c>
      <c r="G973" t="str">
        <f>"8026041"</f>
        <v>0</v>
      </c>
      <c r="H973">
        <v>900.0</v>
      </c>
      <c r="I973">
        <v>123.75</v>
      </c>
      <c r="J973" t="s">
        <v>3812</v>
      </c>
      <c r="K973" t="s">
        <v>18</v>
      </c>
      <c r="L973" t="s">
        <v>19</v>
      </c>
    </row>
    <row r="974" spans="1:12">
      <c r="A974">
        <v>1517</v>
      </c>
      <c r="B974" t="s">
        <v>3813</v>
      </c>
      <c r="C974" t="s">
        <v>3814</v>
      </c>
      <c r="D974" t="s">
        <v>14</v>
      </c>
      <c r="E974" t="s">
        <v>3815</v>
      </c>
      <c r="F974" t="s">
        <v>489</v>
      </c>
      <c r="G974" t="str">
        <f>"0051080"</f>
        <v>0</v>
      </c>
      <c r="H974">
        <v>900.0</v>
      </c>
      <c r="I974">
        <v>135.0</v>
      </c>
      <c r="J974" t="s">
        <v>3816</v>
      </c>
      <c r="K974" t="s">
        <v>18</v>
      </c>
      <c r="L974" t="s">
        <v>19</v>
      </c>
    </row>
    <row r="975" spans="1:12">
      <c r="A975">
        <v>1518</v>
      </c>
      <c r="B975" t="s">
        <v>3817</v>
      </c>
      <c r="C975" t="s">
        <v>3818</v>
      </c>
      <c r="D975" t="s">
        <v>14</v>
      </c>
      <c r="E975" t="s">
        <v>3819</v>
      </c>
      <c r="F975" t="s">
        <v>31</v>
      </c>
      <c r="G975" t="str">
        <f>"0103050"</f>
        <v>0</v>
      </c>
      <c r="H975">
        <v>1050.0</v>
      </c>
      <c r="I975">
        <v>157.5</v>
      </c>
      <c r="J975" t="s">
        <v>3820</v>
      </c>
      <c r="K975" t="s">
        <v>18</v>
      </c>
      <c r="L975" t="s">
        <v>19</v>
      </c>
    </row>
    <row r="976" spans="1:12">
      <c r="A976">
        <v>1519</v>
      </c>
      <c r="B976" t="s">
        <v>3821</v>
      </c>
      <c r="C976" t="s">
        <v>3822</v>
      </c>
      <c r="D976" t="s">
        <v>14</v>
      </c>
      <c r="E976" t="s">
        <v>3823</v>
      </c>
      <c r="F976" t="s">
        <v>513</v>
      </c>
      <c r="G976" t="str">
        <f>"0017052"</f>
        <v>0</v>
      </c>
      <c r="H976">
        <v>2530.0</v>
      </c>
      <c r="I976">
        <v>379.5</v>
      </c>
      <c r="J976" t="s">
        <v>2291</v>
      </c>
      <c r="K976" t="s">
        <v>18</v>
      </c>
      <c r="L976" t="s">
        <v>19</v>
      </c>
    </row>
    <row r="977" spans="1:12">
      <c r="A977">
        <v>1520</v>
      </c>
      <c r="B977" t="s">
        <v>3824</v>
      </c>
      <c r="C977" t="s">
        <v>3825</v>
      </c>
      <c r="D977" t="s">
        <v>14</v>
      </c>
      <c r="E977" t="s">
        <v>3826</v>
      </c>
      <c r="F977" t="s">
        <v>195</v>
      </c>
      <c r="G977" t="str">
        <f>"0017051"</f>
        <v>0</v>
      </c>
      <c r="H977">
        <v>900.0</v>
      </c>
      <c r="I977">
        <v>135.0</v>
      </c>
      <c r="J977" t="s">
        <v>3827</v>
      </c>
      <c r="K977" t="s">
        <v>18</v>
      </c>
      <c r="L977" t="s">
        <v>19</v>
      </c>
    </row>
    <row r="978" spans="1:12">
      <c r="A978">
        <v>1521</v>
      </c>
      <c r="B978" t="s">
        <v>3828</v>
      </c>
      <c r="C978" t="s">
        <v>3829</v>
      </c>
      <c r="D978" t="s">
        <v>14</v>
      </c>
      <c r="E978" t="s">
        <v>3830</v>
      </c>
      <c r="F978" t="s">
        <v>3768</v>
      </c>
      <c r="G978" t="str">
        <f>"8026042"</f>
        <v>0</v>
      </c>
      <c r="H978">
        <v>1200.0</v>
      </c>
      <c r="I978">
        <v>180.0</v>
      </c>
      <c r="J978" t="s">
        <v>3831</v>
      </c>
      <c r="K978" t="s">
        <v>18</v>
      </c>
      <c r="L978" t="s">
        <v>19</v>
      </c>
    </row>
    <row r="979" spans="1:12">
      <c r="A979">
        <v>1522</v>
      </c>
      <c r="B979" t="s">
        <v>3832</v>
      </c>
      <c r="C979" t="s">
        <v>3833</v>
      </c>
      <c r="D979" t="s">
        <v>45</v>
      </c>
      <c r="E979" t="s">
        <v>3834</v>
      </c>
      <c r="F979" t="s">
        <v>564</v>
      </c>
      <c r="G979" t="str">
        <f>"0096010"</f>
        <v>0</v>
      </c>
      <c r="H979">
        <v>1000.0</v>
      </c>
      <c r="I979">
        <v>150.0</v>
      </c>
      <c r="J979" t="s">
        <v>3835</v>
      </c>
      <c r="K979" t="s">
        <v>18</v>
      </c>
      <c r="L979" t="s">
        <v>19</v>
      </c>
    </row>
    <row r="980" spans="1:12">
      <c r="A980">
        <v>1523</v>
      </c>
      <c r="B980" t="s">
        <v>3836</v>
      </c>
      <c r="C980" t="s">
        <v>3837</v>
      </c>
      <c r="D980" t="s">
        <v>14</v>
      </c>
      <c r="E980" t="s">
        <v>3838</v>
      </c>
      <c r="F980" t="s">
        <v>182</v>
      </c>
      <c r="G980" t="str">
        <f>"0095011"</f>
        <v>0</v>
      </c>
      <c r="H980">
        <v>900.0</v>
      </c>
      <c r="I980">
        <v>112.5</v>
      </c>
      <c r="J980" t="s">
        <v>48</v>
      </c>
      <c r="K980" t="s">
        <v>18</v>
      </c>
      <c r="L980" t="s">
        <v>19</v>
      </c>
    </row>
    <row r="981" spans="1:12">
      <c r="A981">
        <v>1524</v>
      </c>
      <c r="B981" t="s">
        <v>3839</v>
      </c>
      <c r="C981" t="s">
        <v>3840</v>
      </c>
      <c r="D981" t="s">
        <v>14</v>
      </c>
      <c r="E981" t="s">
        <v>3841</v>
      </c>
      <c r="F981" t="s">
        <v>2407</v>
      </c>
      <c r="G981" t="str">
        <f>"0021022"</f>
        <v>0</v>
      </c>
      <c r="H981">
        <v>4500.0</v>
      </c>
      <c r="I981">
        <v>900.0</v>
      </c>
      <c r="J981" t="s">
        <v>3842</v>
      </c>
      <c r="K981" t="s">
        <v>18</v>
      </c>
      <c r="L981" t="s">
        <v>19</v>
      </c>
    </row>
    <row r="982" spans="1:12">
      <c r="A982">
        <v>1525</v>
      </c>
      <c r="B982" t="s">
        <v>3843</v>
      </c>
      <c r="C982" t="s">
        <v>3844</v>
      </c>
      <c r="D982" t="s">
        <v>45</v>
      </c>
      <c r="E982" t="s">
        <v>3845</v>
      </c>
      <c r="F982" t="s">
        <v>3846</v>
      </c>
      <c r="G982" t="str">
        <f>"0035033"</f>
        <v>0</v>
      </c>
      <c r="H982">
        <v>1650.0</v>
      </c>
      <c r="I982">
        <v>300.0</v>
      </c>
      <c r="J982" t="s">
        <v>3847</v>
      </c>
      <c r="K982" t="s">
        <v>18</v>
      </c>
      <c r="L982" t="s">
        <v>19</v>
      </c>
    </row>
    <row r="983" spans="1:12">
      <c r="A983">
        <v>1526</v>
      </c>
      <c r="B983" t="s">
        <v>3848</v>
      </c>
      <c r="C983" t="s">
        <v>3849</v>
      </c>
      <c r="D983" t="s">
        <v>14</v>
      </c>
      <c r="E983" t="s">
        <v>3850</v>
      </c>
      <c r="F983" t="s">
        <v>195</v>
      </c>
      <c r="G983" t="str">
        <f>"0017051"</f>
        <v>0</v>
      </c>
      <c r="H983">
        <v>1760.0</v>
      </c>
      <c r="I983">
        <v>264.0</v>
      </c>
      <c r="J983" t="s">
        <v>2120</v>
      </c>
      <c r="K983" t="s">
        <v>18</v>
      </c>
      <c r="L983" t="s">
        <v>19</v>
      </c>
    </row>
    <row r="984" spans="1:12">
      <c r="A984">
        <v>1528</v>
      </c>
      <c r="B984" t="s">
        <v>3851</v>
      </c>
      <c r="C984" t="s">
        <v>3852</v>
      </c>
      <c r="D984" t="s">
        <v>45</v>
      </c>
      <c r="E984" t="s">
        <v>3853</v>
      </c>
      <c r="F984" t="s">
        <v>264</v>
      </c>
      <c r="G984" t="str">
        <f>"5011030"</f>
        <v>0</v>
      </c>
      <c r="H984">
        <v>1300.0</v>
      </c>
      <c r="I984">
        <v>345.0</v>
      </c>
      <c r="J984" t="s">
        <v>260</v>
      </c>
      <c r="K984" t="s">
        <v>18</v>
      </c>
      <c r="L984" t="s">
        <v>19</v>
      </c>
    </row>
    <row r="985" spans="1:12">
      <c r="A985">
        <v>1529</v>
      </c>
      <c r="B985" t="s">
        <v>2935</v>
      </c>
      <c r="C985" t="s">
        <v>3854</v>
      </c>
      <c r="D985" t="s">
        <v>45</v>
      </c>
      <c r="E985" t="s">
        <v>3855</v>
      </c>
      <c r="F985" t="s">
        <v>696</v>
      </c>
      <c r="G985" t="str">
        <f>"3027021"</f>
        <v>0</v>
      </c>
      <c r="H985">
        <v>900.0</v>
      </c>
      <c r="I985">
        <v>335.0</v>
      </c>
      <c r="J985" t="s">
        <v>3856</v>
      </c>
      <c r="K985" t="s">
        <v>18</v>
      </c>
      <c r="L985" t="s">
        <v>19</v>
      </c>
    </row>
    <row r="986" spans="1:12">
      <c r="A986">
        <v>1530</v>
      </c>
      <c r="B986" t="s">
        <v>3857</v>
      </c>
      <c r="C986" t="s">
        <v>3858</v>
      </c>
      <c r="D986" t="s">
        <v>45</v>
      </c>
      <c r="E986" t="s">
        <v>3859</v>
      </c>
      <c r="F986" t="s">
        <v>124</v>
      </c>
      <c r="G986" t="str">
        <f>"0071051"</f>
        <v>0</v>
      </c>
      <c r="H986">
        <v>900.0</v>
      </c>
      <c r="I986">
        <v>116.25</v>
      </c>
      <c r="J986" t="s">
        <v>3860</v>
      </c>
      <c r="K986" t="s">
        <v>18</v>
      </c>
      <c r="L986" t="s">
        <v>19</v>
      </c>
    </row>
    <row r="987" spans="1:12">
      <c r="A987">
        <v>1531</v>
      </c>
      <c r="B987" t="s">
        <v>3861</v>
      </c>
      <c r="C987" t="s">
        <v>3862</v>
      </c>
      <c r="D987" t="s">
        <v>45</v>
      </c>
      <c r="E987" t="s">
        <v>3863</v>
      </c>
      <c r="F987" t="s">
        <v>3864</v>
      </c>
      <c r="G987" t="str">
        <f>"7014010"</f>
        <v>0</v>
      </c>
      <c r="H987">
        <v>950.0</v>
      </c>
      <c r="I987">
        <v>142.5</v>
      </c>
      <c r="J987" t="s">
        <v>1620</v>
      </c>
      <c r="K987" t="s">
        <v>18</v>
      </c>
      <c r="L987" t="s">
        <v>19</v>
      </c>
    </row>
    <row r="988" spans="1:12">
      <c r="A988">
        <v>1532</v>
      </c>
      <c r="B988" t="s">
        <v>3865</v>
      </c>
      <c r="C988" t="s">
        <v>3866</v>
      </c>
      <c r="D988" t="s">
        <v>14</v>
      </c>
      <c r="E988" t="s">
        <v>3867</v>
      </c>
      <c r="F988" t="s">
        <v>618</v>
      </c>
      <c r="G988" t="str">
        <f>"0017040"</f>
        <v>0</v>
      </c>
      <c r="H988">
        <v>2000.0</v>
      </c>
      <c r="I988">
        <v>500.0</v>
      </c>
      <c r="J988" t="s">
        <v>921</v>
      </c>
      <c r="K988" t="s">
        <v>18</v>
      </c>
      <c r="L988" t="s">
        <v>19</v>
      </c>
    </row>
    <row r="989" spans="1:12">
      <c r="A989">
        <v>1533</v>
      </c>
      <c r="B989" t="s">
        <v>3868</v>
      </c>
      <c r="C989" t="s">
        <v>3869</v>
      </c>
      <c r="D989" t="s">
        <v>14</v>
      </c>
      <c r="E989" t="s">
        <v>3870</v>
      </c>
      <c r="F989" t="s">
        <v>57</v>
      </c>
      <c r="G989" t="str">
        <f>"6034012"</f>
        <v>0</v>
      </c>
      <c r="H989">
        <v>900.0</v>
      </c>
      <c r="I989">
        <v>120.0</v>
      </c>
      <c r="J989" t="s">
        <v>3871</v>
      </c>
      <c r="K989" t="s">
        <v>18</v>
      </c>
      <c r="L989" t="s">
        <v>19</v>
      </c>
    </row>
    <row r="990" spans="1:12">
      <c r="A990">
        <v>1534</v>
      </c>
      <c r="B990" t="s">
        <v>3872</v>
      </c>
      <c r="C990" t="s">
        <v>3873</v>
      </c>
      <c r="D990" t="s">
        <v>45</v>
      </c>
      <c r="E990" t="s">
        <v>3874</v>
      </c>
      <c r="F990" t="s">
        <v>489</v>
      </c>
      <c r="G990" t="str">
        <f>"0051080"</f>
        <v>0</v>
      </c>
      <c r="H990">
        <v>900.0</v>
      </c>
      <c r="I990">
        <v>105.0</v>
      </c>
      <c r="J990" t="s">
        <v>3875</v>
      </c>
      <c r="K990" t="s">
        <v>18</v>
      </c>
      <c r="L990" t="s">
        <v>19</v>
      </c>
    </row>
    <row r="991" spans="1:12">
      <c r="A991">
        <v>1535</v>
      </c>
      <c r="B991" t="s">
        <v>3876</v>
      </c>
      <c r="C991" t="s">
        <v>3877</v>
      </c>
      <c r="D991" t="s">
        <v>45</v>
      </c>
      <c r="E991" t="s">
        <v>3878</v>
      </c>
      <c r="F991" t="s">
        <v>3879</v>
      </c>
      <c r="G991" t="str">
        <f>"3027010"</f>
        <v>0</v>
      </c>
      <c r="H991">
        <v>1210.0</v>
      </c>
      <c r="I991">
        <v>571.5</v>
      </c>
      <c r="J991" t="s">
        <v>1313</v>
      </c>
      <c r="K991" t="s">
        <v>18</v>
      </c>
      <c r="L991" t="s">
        <v>19</v>
      </c>
    </row>
    <row r="992" spans="1:12">
      <c r="A992">
        <v>1536</v>
      </c>
      <c r="B992" t="s">
        <v>3880</v>
      </c>
      <c r="C992" t="s">
        <v>3881</v>
      </c>
      <c r="D992" t="s">
        <v>45</v>
      </c>
      <c r="E992" t="s">
        <v>3882</v>
      </c>
      <c r="F992" t="s">
        <v>322</v>
      </c>
      <c r="G992" t="str">
        <f>"0091011"</f>
        <v>0</v>
      </c>
      <c r="H992">
        <v>1034.0</v>
      </c>
      <c r="I992">
        <v>155.1</v>
      </c>
      <c r="J992" t="s">
        <v>3658</v>
      </c>
      <c r="K992" t="s">
        <v>18</v>
      </c>
      <c r="L992" t="s">
        <v>19</v>
      </c>
    </row>
    <row r="993" spans="1:12">
      <c r="A993">
        <v>1538</v>
      </c>
      <c r="B993" t="s">
        <v>3883</v>
      </c>
      <c r="C993" t="s">
        <v>3884</v>
      </c>
      <c r="D993" t="s">
        <v>45</v>
      </c>
      <c r="E993" t="s">
        <v>3885</v>
      </c>
      <c r="F993" t="s">
        <v>3175</v>
      </c>
      <c r="G993" t="str">
        <f>"0054022"</f>
        <v>0</v>
      </c>
      <c r="H993">
        <v>2100.0</v>
      </c>
      <c r="I993">
        <v>315.0</v>
      </c>
      <c r="J993" t="s">
        <v>3886</v>
      </c>
      <c r="K993" t="s">
        <v>18</v>
      </c>
      <c r="L993" t="s">
        <v>19</v>
      </c>
    </row>
    <row r="994" spans="1:12">
      <c r="A994">
        <v>1539</v>
      </c>
      <c r="B994" t="s">
        <v>3887</v>
      </c>
      <c r="C994" t="s">
        <v>3888</v>
      </c>
      <c r="D994" t="s">
        <v>14</v>
      </c>
      <c r="E994" t="s">
        <v>3889</v>
      </c>
      <c r="F994" t="s">
        <v>3890</v>
      </c>
      <c r="G994" t="str">
        <f>"0054010"</f>
        <v>0</v>
      </c>
      <c r="H994">
        <v>900.0</v>
      </c>
      <c r="I994">
        <v>127.5</v>
      </c>
      <c r="J994" t="s">
        <v>3891</v>
      </c>
      <c r="K994" t="s">
        <v>18</v>
      </c>
      <c r="L994" t="s">
        <v>19</v>
      </c>
    </row>
    <row r="995" spans="1:12">
      <c r="A995">
        <v>1541</v>
      </c>
      <c r="B995" t="s">
        <v>3892</v>
      </c>
      <c r="C995" t="s">
        <v>3893</v>
      </c>
      <c r="D995" t="s">
        <v>45</v>
      </c>
      <c r="E995" t="s">
        <v>3894</v>
      </c>
      <c r="F995" t="s">
        <v>322</v>
      </c>
      <c r="G995" t="str">
        <f>"0091011"</f>
        <v>0</v>
      </c>
      <c r="H995">
        <v>900.0</v>
      </c>
      <c r="I995">
        <v>120.0</v>
      </c>
      <c r="J995" t="s">
        <v>2605</v>
      </c>
      <c r="K995" t="s">
        <v>18</v>
      </c>
      <c r="L995" t="s">
        <v>19</v>
      </c>
    </row>
    <row r="996" spans="1:12">
      <c r="A996">
        <v>1542</v>
      </c>
      <c r="B996" t="s">
        <v>3895</v>
      </c>
      <c r="C996" t="s">
        <v>3896</v>
      </c>
      <c r="D996" t="s">
        <v>45</v>
      </c>
      <c r="E996" t="s">
        <v>3897</v>
      </c>
      <c r="F996" t="s">
        <v>3864</v>
      </c>
      <c r="G996" t="str">
        <f>"7014010"</f>
        <v>0</v>
      </c>
      <c r="H996">
        <v>1155.0</v>
      </c>
      <c r="I996">
        <v>473.25</v>
      </c>
      <c r="J996" t="s">
        <v>3898</v>
      </c>
      <c r="K996" t="s">
        <v>18</v>
      </c>
      <c r="L996" t="s">
        <v>19</v>
      </c>
    </row>
    <row r="997" spans="1:12">
      <c r="A997">
        <v>1543</v>
      </c>
      <c r="B997" t="s">
        <v>3899</v>
      </c>
      <c r="C997" t="s">
        <v>3900</v>
      </c>
      <c r="D997" t="s">
        <v>14</v>
      </c>
      <c r="E997" t="s">
        <v>3901</v>
      </c>
      <c r="F997" t="s">
        <v>86</v>
      </c>
      <c r="G997" t="str">
        <f>"0093030"</f>
        <v>0</v>
      </c>
      <c r="H997">
        <v>1320.0</v>
      </c>
      <c r="I997">
        <v>198.0</v>
      </c>
      <c r="J997" t="s">
        <v>840</v>
      </c>
      <c r="K997" t="s">
        <v>18</v>
      </c>
      <c r="L997" t="s">
        <v>19</v>
      </c>
    </row>
    <row r="998" spans="1:12">
      <c r="A998">
        <v>1544</v>
      </c>
      <c r="B998" t="s">
        <v>2787</v>
      </c>
      <c r="C998" t="s">
        <v>3902</v>
      </c>
      <c r="D998" t="s">
        <v>14</v>
      </c>
      <c r="E998" t="s">
        <v>3903</v>
      </c>
      <c r="F998" t="s">
        <v>322</v>
      </c>
      <c r="G998" t="str">
        <f>"0091011"</f>
        <v>0</v>
      </c>
      <c r="H998">
        <v>900.0</v>
      </c>
      <c r="I998">
        <v>120.0</v>
      </c>
      <c r="J998" t="s">
        <v>3904</v>
      </c>
      <c r="K998" t="s">
        <v>18</v>
      </c>
      <c r="L998" t="s">
        <v>19</v>
      </c>
    </row>
    <row r="999" spans="1:12">
      <c r="A999">
        <v>1545</v>
      </c>
      <c r="B999" t="s">
        <v>2664</v>
      </c>
      <c r="C999" t="s">
        <v>3905</v>
      </c>
      <c r="D999" t="s">
        <v>45</v>
      </c>
      <c r="E999" t="s">
        <v>3906</v>
      </c>
      <c r="F999" t="s">
        <v>96</v>
      </c>
      <c r="G999" t="str">
        <f>"0091013"</f>
        <v>0</v>
      </c>
      <c r="H999">
        <v>1050.0</v>
      </c>
      <c r="I999">
        <v>157.5</v>
      </c>
      <c r="J999" t="s">
        <v>3907</v>
      </c>
      <c r="K999" t="s">
        <v>18</v>
      </c>
      <c r="L999" t="s">
        <v>19</v>
      </c>
    </row>
    <row r="1000" spans="1:12">
      <c r="A1000">
        <v>1546</v>
      </c>
      <c r="B1000" t="s">
        <v>3908</v>
      </c>
      <c r="C1000" t="s">
        <v>3909</v>
      </c>
      <c r="D1000" t="s">
        <v>14</v>
      </c>
      <c r="E1000" t="s">
        <v>3910</v>
      </c>
      <c r="F1000" t="s">
        <v>1652</v>
      </c>
      <c r="G1000" t="str">
        <f>"8026041"</f>
        <v>0</v>
      </c>
      <c r="H1000">
        <v>900.0</v>
      </c>
      <c r="I1000">
        <v>120.0</v>
      </c>
      <c r="J1000" t="s">
        <v>3911</v>
      </c>
      <c r="K1000" t="s">
        <v>18</v>
      </c>
      <c r="L1000" t="s">
        <v>19</v>
      </c>
    </row>
    <row r="1001" spans="1:12">
      <c r="A1001">
        <v>1547</v>
      </c>
      <c r="B1001" t="s">
        <v>3912</v>
      </c>
      <c r="C1001" t="s">
        <v>3913</v>
      </c>
      <c r="D1001" t="s">
        <v>45</v>
      </c>
      <c r="E1001" t="s">
        <v>3914</v>
      </c>
      <c r="F1001" t="s">
        <v>106</v>
      </c>
      <c r="G1001" t="str">
        <f>"0066010"</f>
        <v>0</v>
      </c>
      <c r="H1001">
        <v>1100.0</v>
      </c>
      <c r="I1001">
        <v>165.0</v>
      </c>
      <c r="J1001" t="s">
        <v>3915</v>
      </c>
      <c r="K1001" t="s">
        <v>18</v>
      </c>
      <c r="L1001" t="s">
        <v>19</v>
      </c>
    </row>
    <row r="1002" spans="1:12">
      <c r="A1002">
        <v>1548</v>
      </c>
      <c r="B1002" t="s">
        <v>3916</v>
      </c>
      <c r="C1002" t="s">
        <v>3917</v>
      </c>
      <c r="D1002" t="s">
        <v>14</v>
      </c>
      <c r="E1002" t="s">
        <v>3918</v>
      </c>
      <c r="F1002" t="s">
        <v>3919</v>
      </c>
      <c r="G1002" t="str">
        <f>"0019020"</f>
        <v>0</v>
      </c>
      <c r="H1002">
        <v>2500.0</v>
      </c>
      <c r="I1002">
        <v>375.0</v>
      </c>
      <c r="J1002" t="s">
        <v>1664</v>
      </c>
      <c r="K1002" t="s">
        <v>18</v>
      </c>
      <c r="L1002" t="s">
        <v>19</v>
      </c>
    </row>
    <row r="1003" spans="1:12">
      <c r="A1003">
        <v>1549</v>
      </c>
      <c r="B1003" t="s">
        <v>3920</v>
      </c>
      <c r="C1003" t="s">
        <v>3921</v>
      </c>
      <c r="D1003" t="s">
        <v>14</v>
      </c>
      <c r="E1003" t="s">
        <v>3922</v>
      </c>
      <c r="F1003" t="s">
        <v>81</v>
      </c>
      <c r="G1003" t="str">
        <f>"0093021"</f>
        <v>0</v>
      </c>
      <c r="H1003">
        <v>1250.0</v>
      </c>
      <c r="I1003">
        <v>387.5</v>
      </c>
      <c r="J1003" t="s">
        <v>3923</v>
      </c>
      <c r="K1003" t="s">
        <v>18</v>
      </c>
      <c r="L1003" t="s">
        <v>19</v>
      </c>
    </row>
    <row r="1004" spans="1:12">
      <c r="A1004">
        <v>1550</v>
      </c>
      <c r="B1004" t="s">
        <v>3924</v>
      </c>
      <c r="C1004" t="s">
        <v>3925</v>
      </c>
      <c r="D1004" t="s">
        <v>45</v>
      </c>
      <c r="E1004" t="s">
        <v>3926</v>
      </c>
      <c r="F1004" t="s">
        <v>3927</v>
      </c>
      <c r="G1004" t="str">
        <f>"0035080"</f>
        <v>0</v>
      </c>
      <c r="H1004">
        <v>900.0</v>
      </c>
      <c r="I1004">
        <v>131.25</v>
      </c>
      <c r="J1004" t="s">
        <v>3928</v>
      </c>
      <c r="K1004" t="s">
        <v>18</v>
      </c>
      <c r="L1004" t="s">
        <v>19</v>
      </c>
    </row>
    <row r="1005" spans="1:12">
      <c r="A1005">
        <v>1551</v>
      </c>
      <c r="B1005" t="s">
        <v>3929</v>
      </c>
      <c r="C1005" t="s">
        <v>3930</v>
      </c>
      <c r="D1005" t="s">
        <v>45</v>
      </c>
      <c r="E1005" t="s">
        <v>3931</v>
      </c>
      <c r="F1005" t="s">
        <v>340</v>
      </c>
      <c r="G1005" t="str">
        <f>"0036081"</f>
        <v>0</v>
      </c>
      <c r="H1005">
        <v>1100.0</v>
      </c>
      <c r="I1005">
        <v>165.0</v>
      </c>
      <c r="J1005" t="s">
        <v>3932</v>
      </c>
      <c r="K1005" t="s">
        <v>18</v>
      </c>
      <c r="L1005" t="s">
        <v>19</v>
      </c>
    </row>
    <row r="1006" spans="1:12">
      <c r="A1006">
        <v>1552</v>
      </c>
      <c r="B1006" t="s">
        <v>3933</v>
      </c>
      <c r="C1006" t="s">
        <v>3934</v>
      </c>
      <c r="D1006" t="s">
        <v>45</v>
      </c>
      <c r="E1006" t="s">
        <v>3935</v>
      </c>
      <c r="F1006" t="s">
        <v>67</v>
      </c>
      <c r="G1006" t="str">
        <f>"8011031"</f>
        <v>0</v>
      </c>
      <c r="H1006">
        <v>1500.0</v>
      </c>
      <c r="I1006">
        <v>173.25</v>
      </c>
      <c r="J1006" t="s">
        <v>3936</v>
      </c>
      <c r="K1006" t="s">
        <v>18</v>
      </c>
      <c r="L1006" t="s">
        <v>19</v>
      </c>
    </row>
    <row r="1007" spans="1:12">
      <c r="A1007">
        <v>1555</v>
      </c>
      <c r="B1007" t="s">
        <v>2452</v>
      </c>
      <c r="C1007" t="s">
        <v>3937</v>
      </c>
      <c r="D1007" t="s">
        <v>45</v>
      </c>
      <c r="E1007" t="s">
        <v>3938</v>
      </c>
      <c r="F1007" t="s">
        <v>195</v>
      </c>
      <c r="G1007" t="str">
        <f>"0017051"</f>
        <v>0</v>
      </c>
      <c r="H1007">
        <v>960.0</v>
      </c>
      <c r="I1007">
        <v>144.0</v>
      </c>
      <c r="J1007" t="s">
        <v>3939</v>
      </c>
      <c r="K1007" t="s">
        <v>18</v>
      </c>
      <c r="L1007" t="s">
        <v>19</v>
      </c>
    </row>
    <row r="1008" spans="1:12">
      <c r="A1008">
        <v>1556</v>
      </c>
      <c r="B1008" t="s">
        <v>3940</v>
      </c>
      <c r="C1008" t="s">
        <v>3941</v>
      </c>
      <c r="D1008" t="s">
        <v>45</v>
      </c>
      <c r="E1008" t="s">
        <v>3942</v>
      </c>
      <c r="F1008" t="s">
        <v>798</v>
      </c>
      <c r="G1008" t="str">
        <f>"8011021"</f>
        <v>0</v>
      </c>
      <c r="H1008">
        <v>1200.0</v>
      </c>
      <c r="I1008">
        <v>180.0</v>
      </c>
      <c r="J1008" t="s">
        <v>569</v>
      </c>
      <c r="K1008" t="s">
        <v>18</v>
      </c>
      <c r="L1008" t="s">
        <v>19</v>
      </c>
    </row>
    <row r="1009" spans="1:12">
      <c r="A1009">
        <v>1557</v>
      </c>
      <c r="B1009" t="s">
        <v>3943</v>
      </c>
      <c r="C1009" t="s">
        <v>3944</v>
      </c>
      <c r="D1009" t="s">
        <v>14</v>
      </c>
      <c r="E1009" t="s">
        <v>3945</v>
      </c>
      <c r="F1009" t="s">
        <v>2155</v>
      </c>
      <c r="G1009" t="str">
        <f>"0013012"</f>
        <v>0</v>
      </c>
      <c r="H1009">
        <v>1430.0</v>
      </c>
      <c r="I1009">
        <v>214.5</v>
      </c>
      <c r="J1009" t="s">
        <v>3946</v>
      </c>
      <c r="K1009" t="s">
        <v>18</v>
      </c>
      <c r="L1009" t="s">
        <v>19</v>
      </c>
    </row>
    <row r="1010" spans="1:12">
      <c r="A1010">
        <v>1558</v>
      </c>
      <c r="B1010" t="s">
        <v>3947</v>
      </c>
      <c r="C1010" t="s">
        <v>3948</v>
      </c>
      <c r="D1010" t="s">
        <v>45</v>
      </c>
      <c r="E1010" t="s">
        <v>3949</v>
      </c>
      <c r="F1010" t="s">
        <v>3950</v>
      </c>
      <c r="G1010" t="str">
        <f>"0033032"</f>
        <v>0</v>
      </c>
      <c r="H1010">
        <v>2365.0</v>
      </c>
      <c r="I1010">
        <v>354.75</v>
      </c>
      <c r="J1010" t="s">
        <v>3951</v>
      </c>
      <c r="K1010" t="s">
        <v>18</v>
      </c>
      <c r="L1010" t="s">
        <v>19</v>
      </c>
    </row>
    <row r="1011" spans="1:12">
      <c r="A1011">
        <v>1559</v>
      </c>
      <c r="B1011" t="s">
        <v>2095</v>
      </c>
      <c r="C1011" t="s">
        <v>3952</v>
      </c>
      <c r="D1011" t="s">
        <v>14</v>
      </c>
      <c r="E1011" t="s">
        <v>3953</v>
      </c>
      <c r="F1011" t="s">
        <v>3954</v>
      </c>
      <c r="G1011" t="str">
        <f>"6034013"</f>
        <v>0</v>
      </c>
      <c r="H1011">
        <v>2000.0</v>
      </c>
      <c r="I1011">
        <v>1073.5</v>
      </c>
      <c r="J1011" t="s">
        <v>27</v>
      </c>
      <c r="K1011" t="s">
        <v>18</v>
      </c>
      <c r="L1011" t="s">
        <v>19</v>
      </c>
    </row>
    <row r="1012" spans="1:12">
      <c r="A1012">
        <v>1560</v>
      </c>
      <c r="B1012" t="s">
        <v>3955</v>
      </c>
      <c r="C1012" t="s">
        <v>562</v>
      </c>
      <c r="D1012" t="s">
        <v>45</v>
      </c>
      <c r="E1012" t="s">
        <v>3956</v>
      </c>
      <c r="F1012" t="s">
        <v>1617</v>
      </c>
      <c r="G1012" t="str">
        <f>"0036051"</f>
        <v>0</v>
      </c>
      <c r="H1012">
        <v>1000.0</v>
      </c>
      <c r="I1012">
        <v>150.0</v>
      </c>
      <c r="J1012" t="s">
        <v>3957</v>
      </c>
      <c r="K1012" t="s">
        <v>18</v>
      </c>
      <c r="L1012" t="s">
        <v>19</v>
      </c>
    </row>
    <row r="1013" spans="1:12">
      <c r="A1013">
        <v>1562</v>
      </c>
      <c r="B1013" t="s">
        <v>3958</v>
      </c>
      <c r="C1013" t="s">
        <v>3959</v>
      </c>
      <c r="D1013" t="s">
        <v>45</v>
      </c>
      <c r="E1013" t="s">
        <v>3960</v>
      </c>
      <c r="F1013" t="s">
        <v>195</v>
      </c>
      <c r="G1013" t="str">
        <f>"0017051"</f>
        <v>0</v>
      </c>
      <c r="H1013">
        <v>1127.0</v>
      </c>
      <c r="I1013">
        <v>319.05</v>
      </c>
      <c r="J1013" t="s">
        <v>196</v>
      </c>
      <c r="K1013" t="s">
        <v>18</v>
      </c>
      <c r="L1013" t="s">
        <v>19</v>
      </c>
    </row>
    <row r="1014" spans="1:12">
      <c r="A1014">
        <v>1563</v>
      </c>
      <c r="B1014" t="s">
        <v>1114</v>
      </c>
      <c r="C1014" t="s">
        <v>520</v>
      </c>
      <c r="D1014" t="s">
        <v>14</v>
      </c>
      <c r="E1014" t="s">
        <v>3961</v>
      </c>
      <c r="F1014" t="s">
        <v>3954</v>
      </c>
      <c r="G1014" t="str">
        <f>"6034013"</f>
        <v>0</v>
      </c>
      <c r="H1014">
        <v>2000.0</v>
      </c>
      <c r="I1014">
        <v>650.0</v>
      </c>
      <c r="J1014" t="s">
        <v>3962</v>
      </c>
      <c r="K1014" t="s">
        <v>18</v>
      </c>
      <c r="L1014" t="s">
        <v>19</v>
      </c>
    </row>
    <row r="1015" spans="1:12">
      <c r="A1015">
        <v>1564</v>
      </c>
      <c r="B1015" t="s">
        <v>3963</v>
      </c>
      <c r="C1015" t="s">
        <v>3964</v>
      </c>
      <c r="D1015" t="s">
        <v>14</v>
      </c>
      <c r="E1015" t="s">
        <v>3965</v>
      </c>
      <c r="F1015" t="s">
        <v>2407</v>
      </c>
      <c r="G1015" t="str">
        <f>"0021022"</f>
        <v>0</v>
      </c>
      <c r="H1015">
        <v>2530.0</v>
      </c>
      <c r="I1015">
        <v>379.5</v>
      </c>
      <c r="J1015" t="s">
        <v>3966</v>
      </c>
      <c r="K1015" t="s">
        <v>18</v>
      </c>
      <c r="L1015" t="s">
        <v>19</v>
      </c>
    </row>
    <row r="1016" spans="1:12">
      <c r="A1016">
        <v>1565</v>
      </c>
      <c r="B1016" t="s">
        <v>3967</v>
      </c>
      <c r="C1016" t="s">
        <v>3968</v>
      </c>
      <c r="D1016" t="s">
        <v>45</v>
      </c>
      <c r="E1016" t="s">
        <v>3969</v>
      </c>
      <c r="F1016" t="s">
        <v>2407</v>
      </c>
      <c r="G1016" t="str">
        <f>"0021022"</f>
        <v>0</v>
      </c>
      <c r="H1016">
        <v>4000.0</v>
      </c>
      <c r="I1016">
        <v>500.0</v>
      </c>
      <c r="J1016" t="s">
        <v>3970</v>
      </c>
      <c r="K1016" t="s">
        <v>18</v>
      </c>
      <c r="L1016" t="s">
        <v>19</v>
      </c>
    </row>
    <row r="1017" spans="1:12">
      <c r="A1017">
        <v>1566</v>
      </c>
      <c r="B1017" t="s">
        <v>3971</v>
      </c>
      <c r="C1017" t="s">
        <v>3972</v>
      </c>
      <c r="D1017" t="s">
        <v>45</v>
      </c>
      <c r="E1017" t="s">
        <v>3973</v>
      </c>
      <c r="F1017" t="s">
        <v>1624</v>
      </c>
      <c r="G1017" t="str">
        <f>"8011060"</f>
        <v>0</v>
      </c>
      <c r="H1017">
        <v>5000.0</v>
      </c>
      <c r="I1017">
        <v>1138.0</v>
      </c>
      <c r="J1017" t="s">
        <v>27</v>
      </c>
      <c r="K1017" t="s">
        <v>18</v>
      </c>
      <c r="L1017" t="s">
        <v>19</v>
      </c>
    </row>
    <row r="1018" spans="1:12">
      <c r="A1018">
        <v>1567</v>
      </c>
      <c r="B1018" t="s">
        <v>3974</v>
      </c>
      <c r="C1018" t="s">
        <v>3975</v>
      </c>
      <c r="D1018" t="s">
        <v>45</v>
      </c>
      <c r="E1018" t="s">
        <v>3976</v>
      </c>
      <c r="F1018" t="s">
        <v>380</v>
      </c>
      <c r="G1018" t="str">
        <f>"0071053"</f>
        <v>0</v>
      </c>
      <c r="H1018">
        <v>900.0</v>
      </c>
      <c r="I1018">
        <v>116.25</v>
      </c>
      <c r="J1018" t="s">
        <v>2156</v>
      </c>
      <c r="K1018" t="s">
        <v>18</v>
      </c>
      <c r="L1018" t="s">
        <v>19</v>
      </c>
    </row>
    <row r="1019" spans="1:12">
      <c r="A1019">
        <v>1568</v>
      </c>
      <c r="B1019" t="s">
        <v>3977</v>
      </c>
      <c r="C1019" t="s">
        <v>3978</v>
      </c>
      <c r="D1019" t="s">
        <v>45</v>
      </c>
      <c r="E1019" t="s">
        <v>3979</v>
      </c>
      <c r="F1019" t="s">
        <v>119</v>
      </c>
      <c r="G1019" t="str">
        <f>"0091012"</f>
        <v>0</v>
      </c>
      <c r="H1019">
        <v>1070.0</v>
      </c>
      <c r="I1019">
        <v>160.5</v>
      </c>
      <c r="J1019" t="s">
        <v>3980</v>
      </c>
      <c r="K1019" t="s">
        <v>18</v>
      </c>
      <c r="L1019" t="s">
        <v>19</v>
      </c>
    </row>
    <row r="1020" spans="1:12">
      <c r="A1020">
        <v>1570</v>
      </c>
      <c r="B1020" t="s">
        <v>3981</v>
      </c>
      <c r="C1020" t="s">
        <v>3982</v>
      </c>
      <c r="D1020" t="s">
        <v>45</v>
      </c>
      <c r="E1020" t="s">
        <v>3983</v>
      </c>
      <c r="F1020" t="s">
        <v>96</v>
      </c>
      <c r="G1020" t="str">
        <f>"0091013"</f>
        <v>0</v>
      </c>
      <c r="H1020">
        <v>925.0</v>
      </c>
      <c r="I1020">
        <v>138.75</v>
      </c>
      <c r="J1020" t="s">
        <v>3984</v>
      </c>
      <c r="K1020" t="s">
        <v>18</v>
      </c>
      <c r="L1020" t="s">
        <v>19</v>
      </c>
    </row>
    <row r="1021" spans="1:12">
      <c r="A1021">
        <v>1571</v>
      </c>
      <c r="B1021" t="s">
        <v>3985</v>
      </c>
      <c r="C1021" t="s">
        <v>3986</v>
      </c>
      <c r="D1021" t="s">
        <v>45</v>
      </c>
      <c r="E1021" t="s">
        <v>3987</v>
      </c>
      <c r="F1021" t="s">
        <v>1235</v>
      </c>
      <c r="G1021" t="str">
        <f>"0071090"</f>
        <v>0</v>
      </c>
      <c r="H1021">
        <v>925.0</v>
      </c>
      <c r="I1021">
        <v>138.75</v>
      </c>
      <c r="J1021" t="s">
        <v>3988</v>
      </c>
      <c r="K1021" t="s">
        <v>18</v>
      </c>
      <c r="L1021" t="s">
        <v>19</v>
      </c>
    </row>
    <row r="1022" spans="1:12">
      <c r="A1022">
        <v>1572</v>
      </c>
      <c r="B1022" t="s">
        <v>3989</v>
      </c>
      <c r="C1022" t="s">
        <v>3990</v>
      </c>
      <c r="D1022" t="s">
        <v>45</v>
      </c>
      <c r="E1022" t="s">
        <v>3991</v>
      </c>
      <c r="F1022" t="s">
        <v>81</v>
      </c>
      <c r="G1022" t="str">
        <f>"0093021"</f>
        <v>0</v>
      </c>
      <c r="H1022">
        <v>900.0</v>
      </c>
      <c r="I1022">
        <v>120.0</v>
      </c>
      <c r="J1022" t="s">
        <v>3992</v>
      </c>
      <c r="K1022" t="s">
        <v>18</v>
      </c>
      <c r="L1022" t="s">
        <v>19</v>
      </c>
    </row>
    <row r="1023" spans="1:12">
      <c r="A1023">
        <v>1573</v>
      </c>
      <c r="B1023" t="s">
        <v>3993</v>
      </c>
      <c r="C1023" t="s">
        <v>3994</v>
      </c>
      <c r="D1023" t="s">
        <v>14</v>
      </c>
      <c r="E1023" t="s">
        <v>3995</v>
      </c>
      <c r="F1023" t="s">
        <v>960</v>
      </c>
      <c r="G1023" t="str">
        <f>"0021021"</f>
        <v>0</v>
      </c>
      <c r="H1023">
        <v>2000.0</v>
      </c>
      <c r="I1023">
        <v>300.0</v>
      </c>
      <c r="J1023" t="s">
        <v>3996</v>
      </c>
      <c r="K1023" t="s">
        <v>18</v>
      </c>
      <c r="L1023" t="s">
        <v>19</v>
      </c>
    </row>
    <row r="1024" spans="1:12">
      <c r="A1024">
        <v>1574</v>
      </c>
      <c r="B1024" t="s">
        <v>3997</v>
      </c>
      <c r="C1024" t="s">
        <v>3998</v>
      </c>
      <c r="D1024" t="s">
        <v>45</v>
      </c>
      <c r="E1024" t="s">
        <v>3999</v>
      </c>
      <c r="F1024" t="s">
        <v>584</v>
      </c>
      <c r="G1024" t="str">
        <f>"0091023"</f>
        <v>0</v>
      </c>
      <c r="H1024">
        <v>4500.0</v>
      </c>
      <c r="I1024">
        <v>1500.0</v>
      </c>
      <c r="J1024" t="s">
        <v>2009</v>
      </c>
      <c r="K1024" t="s">
        <v>18</v>
      </c>
      <c r="L1024" t="s">
        <v>19</v>
      </c>
    </row>
    <row r="1025" spans="1:12">
      <c r="A1025">
        <v>1575</v>
      </c>
      <c r="B1025" t="s">
        <v>4000</v>
      </c>
      <c r="C1025" t="s">
        <v>4001</v>
      </c>
      <c r="D1025" t="s">
        <v>45</v>
      </c>
      <c r="E1025" t="s">
        <v>4002</v>
      </c>
      <c r="F1025" t="s">
        <v>584</v>
      </c>
      <c r="G1025" t="str">
        <f>"0091023"</f>
        <v>0</v>
      </c>
      <c r="H1025">
        <v>4500.0</v>
      </c>
      <c r="I1025">
        <v>850.0</v>
      </c>
      <c r="J1025" t="s">
        <v>4003</v>
      </c>
      <c r="K1025" t="s">
        <v>18</v>
      </c>
      <c r="L1025" t="s">
        <v>19</v>
      </c>
    </row>
    <row r="1026" spans="1:12">
      <c r="A1026">
        <v>1576</v>
      </c>
      <c r="B1026" t="s">
        <v>4004</v>
      </c>
      <c r="C1026" t="s">
        <v>4005</v>
      </c>
      <c r="D1026" t="s">
        <v>45</v>
      </c>
      <c r="E1026" t="s">
        <v>4006</v>
      </c>
      <c r="F1026" t="s">
        <v>4007</v>
      </c>
      <c r="G1026" t="str">
        <f>"5012010"</f>
        <v>0</v>
      </c>
      <c r="H1026">
        <v>1500.0</v>
      </c>
      <c r="I1026">
        <v>225.0</v>
      </c>
      <c r="J1026" t="s">
        <v>4008</v>
      </c>
      <c r="K1026" t="s">
        <v>18</v>
      </c>
      <c r="L1026" t="s">
        <v>19</v>
      </c>
    </row>
    <row r="1027" spans="1:12">
      <c r="A1027">
        <v>1577</v>
      </c>
      <c r="B1027" t="s">
        <v>4009</v>
      </c>
      <c r="C1027" t="s">
        <v>4010</v>
      </c>
      <c r="D1027" t="s">
        <v>45</v>
      </c>
      <c r="E1027" t="s">
        <v>4011</v>
      </c>
      <c r="F1027" t="s">
        <v>584</v>
      </c>
      <c r="G1027" t="str">
        <f>"0091023"</f>
        <v>0</v>
      </c>
      <c r="H1027">
        <v>4000.0</v>
      </c>
      <c r="I1027">
        <v>850.0</v>
      </c>
      <c r="J1027" t="s">
        <v>4012</v>
      </c>
      <c r="K1027" t="s">
        <v>18</v>
      </c>
      <c r="L1027" t="s">
        <v>19</v>
      </c>
    </row>
    <row r="1028" spans="1:12">
      <c r="A1028">
        <v>1578</v>
      </c>
      <c r="B1028" t="s">
        <v>4013</v>
      </c>
      <c r="C1028" t="s">
        <v>4014</v>
      </c>
      <c r="D1028" t="s">
        <v>14</v>
      </c>
      <c r="E1028" t="s">
        <v>4015</v>
      </c>
      <c r="F1028" t="s">
        <v>584</v>
      </c>
      <c r="G1028" t="str">
        <f>"0091023"</f>
        <v>0</v>
      </c>
      <c r="H1028">
        <v>3300.0</v>
      </c>
      <c r="I1028">
        <v>495.0</v>
      </c>
      <c r="J1028" t="s">
        <v>4016</v>
      </c>
      <c r="K1028" t="s">
        <v>18</v>
      </c>
      <c r="L1028" t="s">
        <v>19</v>
      </c>
    </row>
    <row r="1029" spans="1:12">
      <c r="A1029">
        <v>1579</v>
      </c>
      <c r="B1029" t="s">
        <v>4017</v>
      </c>
      <c r="C1029" t="s">
        <v>4018</v>
      </c>
      <c r="D1029" t="s">
        <v>45</v>
      </c>
      <c r="E1029" t="s">
        <v>4019</v>
      </c>
      <c r="F1029" t="s">
        <v>2247</v>
      </c>
      <c r="G1029" t="str">
        <f>"0017032"</f>
        <v>0</v>
      </c>
      <c r="H1029">
        <v>4500.0</v>
      </c>
      <c r="I1029">
        <v>1138.0</v>
      </c>
      <c r="J1029" t="s">
        <v>27</v>
      </c>
      <c r="K1029" t="s">
        <v>18</v>
      </c>
      <c r="L1029" t="s">
        <v>19</v>
      </c>
    </row>
    <row r="1030" spans="1:12">
      <c r="A1030">
        <v>1580</v>
      </c>
      <c r="B1030" t="s">
        <v>4020</v>
      </c>
      <c r="C1030" t="s">
        <v>4021</v>
      </c>
      <c r="D1030" t="s">
        <v>14</v>
      </c>
      <c r="E1030" t="s">
        <v>4022</v>
      </c>
      <c r="F1030" t="s">
        <v>2431</v>
      </c>
      <c r="G1030" t="str">
        <f>"0012110"</f>
        <v>0</v>
      </c>
      <c r="H1030">
        <v>4250.0</v>
      </c>
      <c r="I1030">
        <v>1145.0</v>
      </c>
      <c r="J1030" t="s">
        <v>721</v>
      </c>
      <c r="K1030" t="s">
        <v>18</v>
      </c>
      <c r="L1030" t="s">
        <v>19</v>
      </c>
    </row>
    <row r="1031" spans="1:12">
      <c r="A1031">
        <v>1581</v>
      </c>
      <c r="B1031" t="s">
        <v>4023</v>
      </c>
      <c r="C1031" t="s">
        <v>4024</v>
      </c>
      <c r="D1031" t="s">
        <v>45</v>
      </c>
      <c r="E1031" t="s">
        <v>4025</v>
      </c>
      <c r="F1031" t="s">
        <v>195</v>
      </c>
      <c r="G1031" t="str">
        <f>"0017051"</f>
        <v>0</v>
      </c>
      <c r="H1031">
        <v>1540.0</v>
      </c>
      <c r="I1031">
        <v>231.0</v>
      </c>
      <c r="J1031" t="s">
        <v>4026</v>
      </c>
      <c r="K1031" t="s">
        <v>18</v>
      </c>
      <c r="L1031" t="s">
        <v>19</v>
      </c>
    </row>
    <row r="1032" spans="1:12">
      <c r="A1032">
        <v>1583</v>
      </c>
      <c r="B1032" t="s">
        <v>4027</v>
      </c>
      <c r="C1032" t="s">
        <v>4028</v>
      </c>
      <c r="D1032" t="s">
        <v>14</v>
      </c>
      <c r="E1032" t="s">
        <v>4029</v>
      </c>
      <c r="F1032" t="s">
        <v>91</v>
      </c>
      <c r="G1032" t="str">
        <f>"0101071"</f>
        <v>0</v>
      </c>
      <c r="H1032">
        <v>900.0</v>
      </c>
      <c r="I1032">
        <v>120.0</v>
      </c>
      <c r="J1032" t="s">
        <v>4030</v>
      </c>
      <c r="K1032" t="s">
        <v>18</v>
      </c>
      <c r="L1032" t="s">
        <v>19</v>
      </c>
    </row>
    <row r="1033" spans="1:12">
      <c r="A1033">
        <v>1584</v>
      </c>
      <c r="B1033" t="s">
        <v>4031</v>
      </c>
      <c r="C1033" t="s">
        <v>4032</v>
      </c>
      <c r="D1033" t="s">
        <v>45</v>
      </c>
      <c r="E1033" t="s">
        <v>4033</v>
      </c>
      <c r="F1033" t="s">
        <v>564</v>
      </c>
      <c r="G1033" t="str">
        <f>"0096010"</f>
        <v>0</v>
      </c>
      <c r="H1033">
        <v>900.0</v>
      </c>
      <c r="I1033">
        <v>116.25</v>
      </c>
      <c r="J1033" t="s">
        <v>4034</v>
      </c>
      <c r="K1033" t="s">
        <v>18</v>
      </c>
      <c r="L1033" t="s">
        <v>19</v>
      </c>
    </row>
    <row r="1034" spans="1:12">
      <c r="A1034">
        <v>1585</v>
      </c>
      <c r="B1034" t="s">
        <v>4035</v>
      </c>
      <c r="C1034" t="s">
        <v>4036</v>
      </c>
      <c r="D1034" t="s">
        <v>45</v>
      </c>
      <c r="E1034" t="s">
        <v>4037</v>
      </c>
      <c r="F1034" t="s">
        <v>278</v>
      </c>
      <c r="G1034" t="str">
        <f>"0091021"</f>
        <v>0</v>
      </c>
      <c r="H1034">
        <v>1235.0</v>
      </c>
      <c r="I1034">
        <v>185.25</v>
      </c>
      <c r="J1034" t="s">
        <v>4038</v>
      </c>
      <c r="K1034" t="s">
        <v>18</v>
      </c>
      <c r="L1034" t="s">
        <v>19</v>
      </c>
    </row>
    <row r="1035" spans="1:12">
      <c r="A1035">
        <v>1587</v>
      </c>
      <c r="B1035" t="s">
        <v>4039</v>
      </c>
      <c r="C1035" t="s">
        <v>4040</v>
      </c>
      <c r="D1035" t="s">
        <v>45</v>
      </c>
      <c r="E1035" t="s">
        <v>4041</v>
      </c>
      <c r="F1035" t="s">
        <v>371</v>
      </c>
      <c r="G1035" t="str">
        <f>"0093022"</f>
        <v>0</v>
      </c>
      <c r="H1035">
        <v>1935.0</v>
      </c>
      <c r="I1035">
        <v>290.25</v>
      </c>
      <c r="J1035" t="s">
        <v>937</v>
      </c>
      <c r="K1035" t="s">
        <v>18</v>
      </c>
      <c r="L1035" t="s">
        <v>19</v>
      </c>
    </row>
    <row r="1036" spans="1:12">
      <c r="A1036">
        <v>1588</v>
      </c>
      <c r="B1036" t="s">
        <v>4042</v>
      </c>
      <c r="C1036" t="s">
        <v>4043</v>
      </c>
      <c r="D1036" t="s">
        <v>45</v>
      </c>
      <c r="E1036" t="s">
        <v>4044</v>
      </c>
      <c r="F1036" t="s">
        <v>4045</v>
      </c>
      <c r="G1036" t="str">
        <f>"0035032"</f>
        <v>0</v>
      </c>
      <c r="H1036">
        <v>1430.0</v>
      </c>
      <c r="I1036">
        <v>214.5</v>
      </c>
      <c r="J1036" t="s">
        <v>4046</v>
      </c>
      <c r="K1036" t="s">
        <v>18</v>
      </c>
      <c r="L1036" t="s">
        <v>19</v>
      </c>
    </row>
    <row r="1037" spans="1:12">
      <c r="A1037">
        <v>1590</v>
      </c>
      <c r="B1037" t="s">
        <v>4047</v>
      </c>
      <c r="C1037" t="s">
        <v>4048</v>
      </c>
      <c r="D1037" t="s">
        <v>45</v>
      </c>
      <c r="E1037" t="s">
        <v>4049</v>
      </c>
      <c r="F1037" t="s">
        <v>798</v>
      </c>
      <c r="G1037" t="str">
        <f>"8011021"</f>
        <v>0</v>
      </c>
      <c r="H1037">
        <v>2000.0</v>
      </c>
      <c r="I1037">
        <v>300.0</v>
      </c>
      <c r="J1037" t="s">
        <v>4050</v>
      </c>
      <c r="K1037" t="s">
        <v>18</v>
      </c>
      <c r="L1037" t="s">
        <v>19</v>
      </c>
    </row>
    <row r="1038" spans="1:12">
      <c r="A1038">
        <v>1591</v>
      </c>
      <c r="B1038" t="s">
        <v>4051</v>
      </c>
      <c r="C1038" t="s">
        <v>4052</v>
      </c>
      <c r="D1038" t="s">
        <v>45</v>
      </c>
      <c r="E1038" t="s">
        <v>4053</v>
      </c>
      <c r="F1038" t="s">
        <v>1240</v>
      </c>
      <c r="G1038" t="str">
        <f>"0051021"</f>
        <v>0</v>
      </c>
      <c r="H1038">
        <v>2145.0</v>
      </c>
      <c r="I1038">
        <v>855.0</v>
      </c>
      <c r="J1038" t="s">
        <v>4054</v>
      </c>
      <c r="K1038" t="s">
        <v>18</v>
      </c>
      <c r="L1038" t="s">
        <v>19</v>
      </c>
    </row>
    <row r="1039" spans="1:12">
      <c r="A1039">
        <v>1592</v>
      </c>
      <c r="B1039" t="s">
        <v>4055</v>
      </c>
      <c r="C1039" t="s">
        <v>4056</v>
      </c>
      <c r="D1039" t="s">
        <v>45</v>
      </c>
      <c r="E1039" t="s">
        <v>4057</v>
      </c>
      <c r="F1039" t="s">
        <v>340</v>
      </c>
      <c r="G1039" t="str">
        <f>"0036081"</f>
        <v>0</v>
      </c>
      <c r="H1039">
        <v>1000.0</v>
      </c>
      <c r="I1039">
        <v>150.0</v>
      </c>
      <c r="J1039" t="s">
        <v>4058</v>
      </c>
      <c r="K1039" t="s">
        <v>18</v>
      </c>
      <c r="L1039" t="s">
        <v>19</v>
      </c>
    </row>
    <row r="1040" spans="1:12">
      <c r="A1040">
        <v>1593</v>
      </c>
      <c r="B1040" t="s">
        <v>4059</v>
      </c>
      <c r="C1040" t="s">
        <v>4060</v>
      </c>
      <c r="D1040" t="s">
        <v>14</v>
      </c>
      <c r="E1040" t="s">
        <v>4061</v>
      </c>
      <c r="F1040" t="s">
        <v>3864</v>
      </c>
      <c r="G1040" t="str">
        <f>"7014010"</f>
        <v>0</v>
      </c>
      <c r="H1040">
        <v>1420.0</v>
      </c>
      <c r="I1040">
        <v>763.0</v>
      </c>
      <c r="J1040" t="s">
        <v>4062</v>
      </c>
      <c r="K1040" t="s">
        <v>18</v>
      </c>
      <c r="L1040" t="s">
        <v>19</v>
      </c>
    </row>
    <row r="1041" spans="1:12">
      <c r="A1041">
        <v>1594</v>
      </c>
      <c r="B1041" t="s">
        <v>4063</v>
      </c>
      <c r="C1041" t="s">
        <v>4064</v>
      </c>
      <c r="D1041" t="s">
        <v>45</v>
      </c>
      <c r="E1041" t="s">
        <v>4065</v>
      </c>
      <c r="F1041" t="s">
        <v>1235</v>
      </c>
      <c r="G1041" t="str">
        <f>"0071090"</f>
        <v>0</v>
      </c>
      <c r="H1041">
        <v>1200.0</v>
      </c>
      <c r="I1041">
        <v>180.0</v>
      </c>
      <c r="J1041" t="s">
        <v>4066</v>
      </c>
      <c r="K1041" t="s">
        <v>18</v>
      </c>
      <c r="L1041" t="s">
        <v>19</v>
      </c>
    </row>
    <row r="1042" spans="1:12">
      <c r="A1042">
        <v>1595</v>
      </c>
      <c r="B1042" t="s">
        <v>4067</v>
      </c>
      <c r="C1042" t="s">
        <v>4068</v>
      </c>
      <c r="D1042" t="s">
        <v>14</v>
      </c>
      <c r="E1042" t="s">
        <v>4069</v>
      </c>
      <c r="F1042" t="s">
        <v>81</v>
      </c>
      <c r="G1042" t="str">
        <f>"0093021"</f>
        <v>0</v>
      </c>
      <c r="H1042">
        <v>950.0</v>
      </c>
      <c r="I1042">
        <v>142.5</v>
      </c>
      <c r="J1042" t="s">
        <v>200</v>
      </c>
      <c r="K1042" t="s">
        <v>18</v>
      </c>
      <c r="L1042" t="s">
        <v>19</v>
      </c>
    </row>
    <row r="1043" spans="1:12">
      <c r="A1043">
        <v>1596</v>
      </c>
      <c r="B1043" t="s">
        <v>4070</v>
      </c>
      <c r="C1043" t="s">
        <v>4071</v>
      </c>
      <c r="D1043" t="s">
        <v>14</v>
      </c>
      <c r="E1043" t="s">
        <v>4072</v>
      </c>
      <c r="F1043" t="s">
        <v>4073</v>
      </c>
      <c r="G1043" t="str">
        <f>"0051022"</f>
        <v>0</v>
      </c>
      <c r="H1043">
        <v>1100.0</v>
      </c>
      <c r="I1043">
        <v>165.0</v>
      </c>
      <c r="J1043" t="s">
        <v>4074</v>
      </c>
      <c r="K1043" t="s">
        <v>18</v>
      </c>
      <c r="L1043" t="s">
        <v>19</v>
      </c>
    </row>
    <row r="1044" spans="1:12">
      <c r="A1044">
        <v>1599</v>
      </c>
      <c r="B1044" t="s">
        <v>4075</v>
      </c>
      <c r="C1044" t="s">
        <v>4076</v>
      </c>
      <c r="D1044" t="s">
        <v>14</v>
      </c>
      <c r="E1044" t="s">
        <v>4077</v>
      </c>
      <c r="F1044" t="s">
        <v>4078</v>
      </c>
      <c r="G1044" t="str">
        <f>"0035070"</f>
        <v>0</v>
      </c>
      <c r="H1044">
        <v>1010.0</v>
      </c>
      <c r="I1044">
        <v>151.5</v>
      </c>
      <c r="J1044" t="s">
        <v>4079</v>
      </c>
      <c r="K1044" t="s">
        <v>18</v>
      </c>
      <c r="L1044" t="s">
        <v>19</v>
      </c>
    </row>
    <row r="1045" spans="1:12">
      <c r="A1045">
        <v>1600</v>
      </c>
      <c r="B1045" t="s">
        <v>4080</v>
      </c>
      <c r="C1045" t="s">
        <v>4081</v>
      </c>
      <c r="D1045" t="s">
        <v>45</v>
      </c>
      <c r="E1045" t="s">
        <v>4082</v>
      </c>
      <c r="F1045" t="s">
        <v>1617</v>
      </c>
      <c r="G1045" t="str">
        <f>"0036051"</f>
        <v>0</v>
      </c>
      <c r="H1045">
        <v>1190.0</v>
      </c>
      <c r="I1045">
        <v>178.5</v>
      </c>
      <c r="J1045" t="s">
        <v>4083</v>
      </c>
      <c r="K1045" t="s">
        <v>18</v>
      </c>
      <c r="L1045" t="s">
        <v>19</v>
      </c>
    </row>
    <row r="1046" spans="1:12">
      <c r="A1046">
        <v>1601</v>
      </c>
      <c r="B1046" t="s">
        <v>4084</v>
      </c>
      <c r="C1046" t="s">
        <v>4085</v>
      </c>
      <c r="D1046" t="s">
        <v>45</v>
      </c>
      <c r="E1046" t="s">
        <v>4086</v>
      </c>
      <c r="F1046" t="s">
        <v>4087</v>
      </c>
      <c r="G1046" t="str">
        <f>"0051041"</f>
        <v>0</v>
      </c>
      <c r="H1046">
        <v>2145.0</v>
      </c>
      <c r="I1046">
        <v>855.0</v>
      </c>
      <c r="J1046" t="s">
        <v>169</v>
      </c>
      <c r="K1046" t="s">
        <v>18</v>
      </c>
      <c r="L1046" t="s">
        <v>19</v>
      </c>
    </row>
    <row r="1047" spans="1:12">
      <c r="A1047">
        <v>1602</v>
      </c>
      <c r="B1047" t="s">
        <v>4088</v>
      </c>
      <c r="C1047" t="s">
        <v>3620</v>
      </c>
      <c r="D1047" t="s">
        <v>45</v>
      </c>
      <c r="E1047" t="s">
        <v>4089</v>
      </c>
      <c r="F1047" t="s">
        <v>4090</v>
      </c>
      <c r="G1047" t="str">
        <f>"0057042"</f>
        <v>0</v>
      </c>
      <c r="H1047">
        <v>1000.0</v>
      </c>
      <c r="I1047">
        <v>150.0</v>
      </c>
      <c r="J1047" t="s">
        <v>299</v>
      </c>
      <c r="K1047" t="s">
        <v>18</v>
      </c>
      <c r="L1047" t="s">
        <v>19</v>
      </c>
    </row>
    <row r="1048" spans="1:12">
      <c r="A1048">
        <v>1603</v>
      </c>
      <c r="B1048" t="s">
        <v>4091</v>
      </c>
      <c r="C1048" t="s">
        <v>4092</v>
      </c>
      <c r="D1048" t="s">
        <v>45</v>
      </c>
      <c r="E1048" t="s">
        <v>4093</v>
      </c>
      <c r="F1048" t="s">
        <v>322</v>
      </c>
      <c r="G1048" t="str">
        <f>"0091011"</f>
        <v>0</v>
      </c>
      <c r="H1048">
        <v>900.0</v>
      </c>
      <c r="I1048">
        <v>135.0</v>
      </c>
      <c r="J1048" t="s">
        <v>4094</v>
      </c>
      <c r="K1048" t="s">
        <v>18</v>
      </c>
      <c r="L1048" t="s">
        <v>19</v>
      </c>
    </row>
    <row r="1049" spans="1:12">
      <c r="A1049">
        <v>1604</v>
      </c>
      <c r="B1049" t="s">
        <v>4095</v>
      </c>
      <c r="C1049" t="s">
        <v>4096</v>
      </c>
      <c r="D1049" t="s">
        <v>45</v>
      </c>
      <c r="E1049" t="s">
        <v>4097</v>
      </c>
      <c r="F1049" t="s">
        <v>81</v>
      </c>
      <c r="G1049" t="str">
        <f>"0093021"</f>
        <v>0</v>
      </c>
      <c r="H1049">
        <v>1750.0</v>
      </c>
      <c r="I1049">
        <v>262.5</v>
      </c>
      <c r="J1049" t="s">
        <v>721</v>
      </c>
      <c r="K1049" t="s">
        <v>18</v>
      </c>
      <c r="L1049" t="s">
        <v>19</v>
      </c>
    </row>
    <row r="1050" spans="1:12">
      <c r="A1050">
        <v>1605</v>
      </c>
      <c r="B1050" t="s">
        <v>4098</v>
      </c>
      <c r="C1050" t="s">
        <v>532</v>
      </c>
      <c r="D1050" t="s">
        <v>45</v>
      </c>
      <c r="E1050" t="s">
        <v>4099</v>
      </c>
      <c r="F1050" t="s">
        <v>124</v>
      </c>
      <c r="G1050" t="str">
        <f>"0071051"</f>
        <v>0</v>
      </c>
      <c r="H1050">
        <v>900.0</v>
      </c>
      <c r="I1050">
        <v>127.5</v>
      </c>
      <c r="J1050" t="s">
        <v>4100</v>
      </c>
      <c r="K1050" t="s">
        <v>18</v>
      </c>
      <c r="L1050" t="s">
        <v>19</v>
      </c>
    </row>
    <row r="1051" spans="1:12">
      <c r="A1051">
        <v>1606</v>
      </c>
      <c r="B1051" t="s">
        <v>4101</v>
      </c>
      <c r="C1051" t="s">
        <v>4102</v>
      </c>
      <c r="D1051" t="s">
        <v>45</v>
      </c>
      <c r="E1051" t="s">
        <v>4103</v>
      </c>
      <c r="F1051" t="s">
        <v>168</v>
      </c>
      <c r="G1051" t="str">
        <f>"8035010"</f>
        <v>0</v>
      </c>
      <c r="H1051">
        <v>900.0</v>
      </c>
      <c r="I1051">
        <v>127.5</v>
      </c>
      <c r="J1051" t="s">
        <v>4104</v>
      </c>
      <c r="K1051" t="s">
        <v>18</v>
      </c>
      <c r="L1051" t="s">
        <v>19</v>
      </c>
    </row>
    <row r="1052" spans="1:12">
      <c r="A1052">
        <v>1607</v>
      </c>
      <c r="B1052" t="s">
        <v>4105</v>
      </c>
      <c r="C1052" t="s">
        <v>4106</v>
      </c>
      <c r="D1052" t="s">
        <v>45</v>
      </c>
      <c r="E1052" t="s">
        <v>4107</v>
      </c>
      <c r="F1052" t="s">
        <v>81</v>
      </c>
      <c r="G1052" t="str">
        <f>"0093021"</f>
        <v>0</v>
      </c>
      <c r="H1052">
        <v>900.0</v>
      </c>
      <c r="I1052">
        <v>120.0</v>
      </c>
      <c r="J1052" t="s">
        <v>4108</v>
      </c>
      <c r="K1052" t="s">
        <v>18</v>
      </c>
      <c r="L1052" t="s">
        <v>19</v>
      </c>
    </row>
    <row r="1053" spans="1:12">
      <c r="A1053">
        <v>1609</v>
      </c>
      <c r="B1053" t="s">
        <v>4109</v>
      </c>
      <c r="C1053" t="s">
        <v>4110</v>
      </c>
      <c r="D1053" t="s">
        <v>14</v>
      </c>
      <c r="E1053" t="s">
        <v>4111</v>
      </c>
      <c r="F1053" t="s">
        <v>36</v>
      </c>
      <c r="G1053" t="str">
        <f>"6034011"</f>
        <v>0</v>
      </c>
      <c r="H1053">
        <v>900.0</v>
      </c>
      <c r="I1053">
        <v>105.0</v>
      </c>
      <c r="J1053" t="s">
        <v>767</v>
      </c>
      <c r="K1053" t="s">
        <v>18</v>
      </c>
      <c r="L1053" t="s">
        <v>19</v>
      </c>
    </row>
    <row r="1054" spans="1:12">
      <c r="A1054">
        <v>1611</v>
      </c>
      <c r="B1054" t="s">
        <v>954</v>
      </c>
      <c r="C1054" t="s">
        <v>4112</v>
      </c>
      <c r="D1054" t="s">
        <v>14</v>
      </c>
      <c r="E1054" t="s">
        <v>4113</v>
      </c>
      <c r="F1054" t="s">
        <v>3768</v>
      </c>
      <c r="G1054" t="str">
        <f>"8026042"</f>
        <v>0</v>
      </c>
      <c r="H1054">
        <v>975.0</v>
      </c>
      <c r="I1054">
        <v>146.25</v>
      </c>
      <c r="J1054" t="s">
        <v>1439</v>
      </c>
      <c r="K1054" t="s">
        <v>18</v>
      </c>
      <c r="L1054" t="s">
        <v>19</v>
      </c>
    </row>
    <row r="1055" spans="1:12">
      <c r="A1055">
        <v>1612</v>
      </c>
      <c r="B1055" t="s">
        <v>4114</v>
      </c>
      <c r="C1055" t="s">
        <v>4115</v>
      </c>
      <c r="D1055" t="s">
        <v>14</v>
      </c>
      <c r="E1055" t="s">
        <v>4116</v>
      </c>
      <c r="F1055" t="s">
        <v>81</v>
      </c>
      <c r="G1055" t="str">
        <f>"0093021"</f>
        <v>0</v>
      </c>
      <c r="H1055">
        <v>900.0</v>
      </c>
      <c r="I1055">
        <v>135.0</v>
      </c>
      <c r="J1055" t="s">
        <v>4117</v>
      </c>
      <c r="K1055" t="s">
        <v>18</v>
      </c>
      <c r="L1055" t="s">
        <v>19</v>
      </c>
    </row>
    <row r="1056" spans="1:12">
      <c r="A1056">
        <v>1613</v>
      </c>
      <c r="B1056" t="s">
        <v>4118</v>
      </c>
      <c r="C1056" t="s">
        <v>4119</v>
      </c>
      <c r="D1056" t="s">
        <v>14</v>
      </c>
      <c r="E1056" t="s">
        <v>4120</v>
      </c>
      <c r="F1056" t="s">
        <v>36</v>
      </c>
      <c r="G1056" t="str">
        <f>"6034011"</f>
        <v>0</v>
      </c>
      <c r="H1056">
        <v>900.0</v>
      </c>
      <c r="I1056">
        <v>120.0</v>
      </c>
      <c r="J1056" t="s">
        <v>4121</v>
      </c>
      <c r="K1056" t="s">
        <v>18</v>
      </c>
      <c r="L1056" t="s">
        <v>19</v>
      </c>
    </row>
    <row r="1057" spans="1:12">
      <c r="A1057">
        <v>1615</v>
      </c>
      <c r="B1057" t="s">
        <v>4122</v>
      </c>
      <c r="C1057" t="s">
        <v>4123</v>
      </c>
      <c r="D1057" t="s">
        <v>45</v>
      </c>
      <c r="E1057" t="s">
        <v>4124</v>
      </c>
      <c r="F1057" t="s">
        <v>322</v>
      </c>
      <c r="G1057" t="str">
        <f>"0091011"</f>
        <v>0</v>
      </c>
      <c r="H1057">
        <v>1000.0</v>
      </c>
      <c r="I1057">
        <v>150.0</v>
      </c>
      <c r="J1057" t="s">
        <v>4125</v>
      </c>
      <c r="K1057" t="s">
        <v>18</v>
      </c>
      <c r="L1057" t="s">
        <v>19</v>
      </c>
    </row>
    <row r="1058" spans="1:12">
      <c r="A1058">
        <v>1616</v>
      </c>
      <c r="B1058" t="s">
        <v>4126</v>
      </c>
      <c r="C1058" t="s">
        <v>4127</v>
      </c>
      <c r="D1058" t="s">
        <v>45</v>
      </c>
      <c r="E1058" t="s">
        <v>4128</v>
      </c>
      <c r="F1058" t="s">
        <v>1699</v>
      </c>
      <c r="G1058" t="str">
        <f>"9011031"</f>
        <v>0</v>
      </c>
      <c r="H1058">
        <v>900.0</v>
      </c>
      <c r="I1058">
        <v>105.0</v>
      </c>
      <c r="J1058" t="s">
        <v>4129</v>
      </c>
      <c r="K1058" t="s">
        <v>18</v>
      </c>
      <c r="L1058" t="s">
        <v>19</v>
      </c>
    </row>
    <row r="1059" spans="1:12">
      <c r="A1059">
        <v>1617</v>
      </c>
      <c r="B1059" t="s">
        <v>4130</v>
      </c>
      <c r="C1059" t="s">
        <v>94</v>
      </c>
      <c r="D1059" t="s">
        <v>14</v>
      </c>
      <c r="E1059" t="s">
        <v>4131</v>
      </c>
      <c r="F1059" t="s">
        <v>4132</v>
      </c>
      <c r="G1059" t="str">
        <f>"5011036"</f>
        <v>0</v>
      </c>
      <c r="H1059">
        <v>1360.0</v>
      </c>
      <c r="I1059">
        <v>204.0</v>
      </c>
      <c r="J1059" t="s">
        <v>4133</v>
      </c>
      <c r="K1059" t="s">
        <v>18</v>
      </c>
      <c r="L1059" t="s">
        <v>19</v>
      </c>
    </row>
    <row r="1060" spans="1:12">
      <c r="A1060">
        <v>1618</v>
      </c>
      <c r="B1060" t="s">
        <v>4134</v>
      </c>
      <c r="C1060" t="s">
        <v>4135</v>
      </c>
      <c r="D1060" t="s">
        <v>14</v>
      </c>
      <c r="E1060" t="s">
        <v>4136</v>
      </c>
      <c r="F1060" t="s">
        <v>36</v>
      </c>
      <c r="G1060" t="str">
        <f>"6034011"</f>
        <v>0</v>
      </c>
      <c r="H1060">
        <v>900.0</v>
      </c>
      <c r="I1060">
        <v>135.0</v>
      </c>
      <c r="J1060" t="s">
        <v>4137</v>
      </c>
      <c r="K1060" t="s">
        <v>18</v>
      </c>
      <c r="L1060" t="s">
        <v>19</v>
      </c>
    </row>
    <row r="1061" spans="1:12">
      <c r="A1061">
        <v>1619</v>
      </c>
      <c r="B1061" t="s">
        <v>4138</v>
      </c>
      <c r="C1061" t="s">
        <v>4139</v>
      </c>
      <c r="D1061" t="s">
        <v>14</v>
      </c>
      <c r="E1061" t="s">
        <v>4140</v>
      </c>
      <c r="F1061" t="s">
        <v>2231</v>
      </c>
      <c r="G1061" t="str">
        <f>"9022041"</f>
        <v>0</v>
      </c>
      <c r="H1061">
        <v>1182.0</v>
      </c>
      <c r="I1061">
        <v>177.3</v>
      </c>
      <c r="J1061" t="s">
        <v>4141</v>
      </c>
      <c r="K1061" t="s">
        <v>18</v>
      </c>
      <c r="L1061" t="s">
        <v>19</v>
      </c>
    </row>
    <row r="1062" spans="1:12">
      <c r="A1062">
        <v>1620</v>
      </c>
      <c r="B1062" t="s">
        <v>4142</v>
      </c>
      <c r="C1062" t="s">
        <v>4143</v>
      </c>
      <c r="D1062" t="s">
        <v>45</v>
      </c>
      <c r="E1062" t="s">
        <v>4144</v>
      </c>
      <c r="F1062" t="s">
        <v>119</v>
      </c>
      <c r="G1062" t="str">
        <f>"0091012"</f>
        <v>0</v>
      </c>
      <c r="H1062">
        <v>1125.0</v>
      </c>
      <c r="I1062">
        <v>168.75</v>
      </c>
      <c r="J1062" t="s">
        <v>4145</v>
      </c>
      <c r="K1062" t="s">
        <v>18</v>
      </c>
      <c r="L1062" t="s">
        <v>19</v>
      </c>
    </row>
    <row r="1063" spans="1:12">
      <c r="A1063">
        <v>1621</v>
      </c>
      <c r="B1063" t="s">
        <v>4146</v>
      </c>
      <c r="C1063" t="s">
        <v>4147</v>
      </c>
      <c r="D1063" t="s">
        <v>14</v>
      </c>
      <c r="E1063" t="s">
        <v>4148</v>
      </c>
      <c r="F1063" t="s">
        <v>195</v>
      </c>
      <c r="G1063" t="str">
        <f>"0017051"</f>
        <v>0</v>
      </c>
      <c r="H1063">
        <v>1000.0</v>
      </c>
      <c r="I1063">
        <v>150.0</v>
      </c>
      <c r="J1063" t="s">
        <v>573</v>
      </c>
      <c r="K1063" t="s">
        <v>18</v>
      </c>
      <c r="L1063" t="s">
        <v>19</v>
      </c>
    </row>
    <row r="1064" spans="1:12">
      <c r="A1064">
        <v>1622</v>
      </c>
      <c r="B1064" t="s">
        <v>4149</v>
      </c>
      <c r="C1064" t="s">
        <v>4150</v>
      </c>
      <c r="D1064" t="s">
        <v>14</v>
      </c>
      <c r="E1064" t="s">
        <v>4151</v>
      </c>
      <c r="F1064" t="s">
        <v>36</v>
      </c>
      <c r="G1064" t="str">
        <f>"6034011"</f>
        <v>0</v>
      </c>
      <c r="H1064">
        <v>900.0</v>
      </c>
      <c r="I1064">
        <v>120.0</v>
      </c>
      <c r="J1064" t="s">
        <v>4152</v>
      </c>
      <c r="K1064" t="s">
        <v>18</v>
      </c>
      <c r="L1064" t="s">
        <v>19</v>
      </c>
    </row>
    <row r="1065" spans="1:12">
      <c r="A1065">
        <v>1623</v>
      </c>
      <c r="B1065" t="s">
        <v>4153</v>
      </c>
      <c r="C1065" t="s">
        <v>4154</v>
      </c>
      <c r="D1065" t="s">
        <v>14</v>
      </c>
      <c r="E1065" t="s">
        <v>4155</v>
      </c>
      <c r="F1065" t="s">
        <v>716</v>
      </c>
      <c r="G1065" t="str">
        <f>"8026043"</f>
        <v>0</v>
      </c>
      <c r="H1065">
        <v>1500.0</v>
      </c>
      <c r="I1065">
        <v>225.0</v>
      </c>
      <c r="J1065" t="s">
        <v>4156</v>
      </c>
      <c r="K1065" t="s">
        <v>18</v>
      </c>
      <c r="L1065" t="s">
        <v>19</v>
      </c>
    </row>
    <row r="1066" spans="1:12">
      <c r="A1066">
        <v>1624</v>
      </c>
      <c r="B1066" t="s">
        <v>4157</v>
      </c>
      <c r="C1066" t="s">
        <v>4158</v>
      </c>
      <c r="D1066" t="s">
        <v>14</v>
      </c>
      <c r="E1066" t="s">
        <v>4159</v>
      </c>
      <c r="F1066" t="s">
        <v>1652</v>
      </c>
      <c r="G1066" t="str">
        <f>"8026041"</f>
        <v>0</v>
      </c>
      <c r="H1066">
        <v>900.0</v>
      </c>
      <c r="I1066">
        <v>131.25</v>
      </c>
      <c r="J1066" t="s">
        <v>4160</v>
      </c>
      <c r="K1066" t="s">
        <v>18</v>
      </c>
      <c r="L1066" t="s">
        <v>19</v>
      </c>
    </row>
    <row r="1067" spans="1:12">
      <c r="A1067">
        <v>1625</v>
      </c>
      <c r="B1067" t="s">
        <v>4161</v>
      </c>
      <c r="C1067" t="s">
        <v>4162</v>
      </c>
      <c r="D1067" t="s">
        <v>45</v>
      </c>
      <c r="E1067" t="s">
        <v>4163</v>
      </c>
      <c r="F1067" t="s">
        <v>67</v>
      </c>
      <c r="G1067" t="str">
        <f>"8011031"</f>
        <v>0</v>
      </c>
      <c r="H1067">
        <v>1500.0</v>
      </c>
      <c r="I1067">
        <v>225.0</v>
      </c>
      <c r="J1067" t="s">
        <v>1305</v>
      </c>
      <c r="K1067" t="s">
        <v>18</v>
      </c>
      <c r="L1067" t="s">
        <v>19</v>
      </c>
    </row>
    <row r="1068" spans="1:12">
      <c r="A1068">
        <v>1626</v>
      </c>
      <c r="B1068" t="s">
        <v>4164</v>
      </c>
      <c r="C1068" t="s">
        <v>4165</v>
      </c>
      <c r="D1068" t="s">
        <v>45</v>
      </c>
      <c r="E1068" t="s">
        <v>4166</v>
      </c>
      <c r="F1068" t="s">
        <v>47</v>
      </c>
      <c r="G1068" t="str">
        <f>"8033011"</f>
        <v>0</v>
      </c>
      <c r="H1068">
        <v>900.0</v>
      </c>
      <c r="I1068">
        <v>135.0</v>
      </c>
      <c r="J1068" t="s">
        <v>4167</v>
      </c>
      <c r="K1068" t="s">
        <v>18</v>
      </c>
      <c r="L1068" t="s">
        <v>19</v>
      </c>
    </row>
    <row r="1069" spans="1:12">
      <c r="A1069">
        <v>1627</v>
      </c>
      <c r="B1069" t="s">
        <v>1107</v>
      </c>
      <c r="C1069" t="s">
        <v>4168</v>
      </c>
      <c r="D1069" t="s">
        <v>14</v>
      </c>
      <c r="E1069" t="s">
        <v>4169</v>
      </c>
      <c r="F1069" t="s">
        <v>81</v>
      </c>
      <c r="G1069" t="str">
        <f>"0093021"</f>
        <v>0</v>
      </c>
      <c r="H1069">
        <v>900.0</v>
      </c>
      <c r="I1069">
        <v>116.25</v>
      </c>
      <c r="J1069" t="s">
        <v>4170</v>
      </c>
      <c r="K1069" t="s">
        <v>18</v>
      </c>
      <c r="L1069" t="s">
        <v>19</v>
      </c>
    </row>
    <row r="1070" spans="1:12">
      <c r="A1070">
        <v>1628</v>
      </c>
      <c r="B1070" t="s">
        <v>4171</v>
      </c>
      <c r="C1070" t="s">
        <v>4172</v>
      </c>
      <c r="D1070" t="s">
        <v>45</v>
      </c>
      <c r="E1070" t="s">
        <v>4173</v>
      </c>
      <c r="F1070" t="s">
        <v>81</v>
      </c>
      <c r="G1070" t="str">
        <f>"0093021"</f>
        <v>0</v>
      </c>
      <c r="H1070">
        <v>1500.0</v>
      </c>
      <c r="I1070">
        <v>415.0</v>
      </c>
      <c r="J1070" t="s">
        <v>4174</v>
      </c>
      <c r="K1070" t="s">
        <v>18</v>
      </c>
      <c r="L1070" t="s">
        <v>19</v>
      </c>
    </row>
    <row r="1071" spans="1:12">
      <c r="A1071">
        <v>1629</v>
      </c>
      <c r="B1071" t="s">
        <v>4175</v>
      </c>
      <c r="C1071" t="s">
        <v>4176</v>
      </c>
      <c r="D1071" t="s">
        <v>14</v>
      </c>
      <c r="E1071" t="s">
        <v>4177</v>
      </c>
      <c r="F1071" t="s">
        <v>195</v>
      </c>
      <c r="G1071" t="str">
        <f>"0017051"</f>
        <v>0</v>
      </c>
      <c r="H1071">
        <v>1100.0</v>
      </c>
      <c r="I1071">
        <v>165.0</v>
      </c>
      <c r="J1071" t="s">
        <v>1313</v>
      </c>
      <c r="K1071" t="s">
        <v>18</v>
      </c>
      <c r="L1071" t="s">
        <v>19</v>
      </c>
    </row>
    <row r="1072" spans="1:12">
      <c r="A1072">
        <v>1630</v>
      </c>
      <c r="B1072" t="s">
        <v>1924</v>
      </c>
      <c r="C1072" t="s">
        <v>4178</v>
      </c>
      <c r="D1072" t="s">
        <v>14</v>
      </c>
      <c r="E1072" t="s">
        <v>4179</v>
      </c>
      <c r="F1072" t="s">
        <v>473</v>
      </c>
      <c r="G1072" t="str">
        <f>"0094010"</f>
        <v>0</v>
      </c>
      <c r="H1072">
        <v>925.0</v>
      </c>
      <c r="I1072">
        <v>138.75</v>
      </c>
      <c r="J1072" t="s">
        <v>4180</v>
      </c>
      <c r="K1072" t="s">
        <v>18</v>
      </c>
      <c r="L1072" t="s">
        <v>19</v>
      </c>
    </row>
    <row r="1073" spans="1:12">
      <c r="A1073">
        <v>1631</v>
      </c>
      <c r="B1073" t="s">
        <v>4181</v>
      </c>
      <c r="C1073" t="s">
        <v>4182</v>
      </c>
      <c r="D1073" t="s">
        <v>45</v>
      </c>
      <c r="E1073" t="s">
        <v>4183</v>
      </c>
      <c r="F1073" t="s">
        <v>81</v>
      </c>
      <c r="G1073" t="str">
        <f>"0093021"</f>
        <v>0</v>
      </c>
      <c r="H1073">
        <v>900.0</v>
      </c>
      <c r="I1073">
        <v>108.75</v>
      </c>
      <c r="J1073" t="s">
        <v>4184</v>
      </c>
      <c r="K1073" t="s">
        <v>18</v>
      </c>
      <c r="L1073" t="s">
        <v>19</v>
      </c>
    </row>
    <row r="1074" spans="1:12">
      <c r="A1074">
        <v>1632</v>
      </c>
      <c r="B1074" t="s">
        <v>4185</v>
      </c>
      <c r="C1074" t="s">
        <v>4186</v>
      </c>
      <c r="D1074" t="s">
        <v>45</v>
      </c>
      <c r="E1074" t="s">
        <v>4187</v>
      </c>
      <c r="F1074" t="s">
        <v>168</v>
      </c>
      <c r="G1074" t="str">
        <f>"8035010"</f>
        <v>0</v>
      </c>
      <c r="H1074">
        <v>900.0</v>
      </c>
      <c r="I1074">
        <v>0.0</v>
      </c>
      <c r="J1074" t="s">
        <v>3701</v>
      </c>
      <c r="K1074" t="s">
        <v>18</v>
      </c>
      <c r="L1074" t="s">
        <v>19</v>
      </c>
    </row>
    <row r="1075" spans="1:12">
      <c r="A1075">
        <v>1633</v>
      </c>
      <c r="B1075" t="s">
        <v>4188</v>
      </c>
      <c r="C1075" t="s">
        <v>4189</v>
      </c>
      <c r="D1075" t="s">
        <v>45</v>
      </c>
      <c r="E1075" t="s">
        <v>4190</v>
      </c>
      <c r="F1075" t="s">
        <v>340</v>
      </c>
      <c r="G1075" t="str">
        <f>"0036081"</f>
        <v>0</v>
      </c>
      <c r="H1075">
        <v>900.0</v>
      </c>
      <c r="I1075">
        <v>435.0</v>
      </c>
      <c r="J1075" t="s">
        <v>4191</v>
      </c>
      <c r="K1075" t="s">
        <v>18</v>
      </c>
      <c r="L1075" t="s">
        <v>19</v>
      </c>
    </row>
    <row r="1076" spans="1:12">
      <c r="A1076">
        <v>1634</v>
      </c>
      <c r="B1076" t="s">
        <v>4192</v>
      </c>
      <c r="C1076" t="s">
        <v>4193</v>
      </c>
      <c r="D1076" t="s">
        <v>14</v>
      </c>
      <c r="E1076" t="s">
        <v>4194</v>
      </c>
      <c r="F1076" t="s">
        <v>4195</v>
      </c>
      <c r="G1076" t="str">
        <f>"9012011"</f>
        <v>0</v>
      </c>
      <c r="H1076">
        <v>900.0</v>
      </c>
      <c r="I1076">
        <v>135.0</v>
      </c>
      <c r="J1076" t="s">
        <v>4196</v>
      </c>
      <c r="K1076" t="s">
        <v>18</v>
      </c>
      <c r="L1076" t="s">
        <v>19</v>
      </c>
    </row>
    <row r="1077" spans="1:12">
      <c r="A1077">
        <v>1635</v>
      </c>
      <c r="B1077" t="s">
        <v>4197</v>
      </c>
      <c r="C1077" t="s">
        <v>4198</v>
      </c>
      <c r="D1077" t="s">
        <v>14</v>
      </c>
      <c r="E1077" t="s">
        <v>4199</v>
      </c>
      <c r="F1077" t="s">
        <v>546</v>
      </c>
      <c r="G1077" t="str">
        <f>"0103022"</f>
        <v>0</v>
      </c>
      <c r="H1077">
        <v>1200.0</v>
      </c>
      <c r="I1077">
        <v>330.0</v>
      </c>
      <c r="J1077" t="s">
        <v>4200</v>
      </c>
      <c r="K1077" t="s">
        <v>18</v>
      </c>
      <c r="L1077" t="s">
        <v>19</v>
      </c>
    </row>
    <row r="1078" spans="1:12">
      <c r="A1078">
        <v>1636</v>
      </c>
      <c r="B1078" t="s">
        <v>4201</v>
      </c>
      <c r="C1078" t="s">
        <v>4202</v>
      </c>
      <c r="D1078" t="s">
        <v>45</v>
      </c>
      <c r="E1078" t="s">
        <v>4203</v>
      </c>
      <c r="F1078" t="s">
        <v>195</v>
      </c>
      <c r="G1078" t="str">
        <f>"0017051"</f>
        <v>0</v>
      </c>
      <c r="H1078">
        <v>1127.0</v>
      </c>
      <c r="I1078">
        <v>169.05</v>
      </c>
      <c r="J1078" t="s">
        <v>4204</v>
      </c>
      <c r="K1078" t="s">
        <v>18</v>
      </c>
      <c r="L1078" t="s">
        <v>19</v>
      </c>
    </row>
    <row r="1079" spans="1:12">
      <c r="A1079">
        <v>1638</v>
      </c>
      <c r="B1079" t="s">
        <v>4205</v>
      </c>
      <c r="C1079" t="s">
        <v>4206</v>
      </c>
      <c r="D1079" t="s">
        <v>14</v>
      </c>
      <c r="E1079" t="s">
        <v>4207</v>
      </c>
      <c r="F1079" t="s">
        <v>2365</v>
      </c>
      <c r="G1079" t="str">
        <f>"0101072"</f>
        <v>0</v>
      </c>
      <c r="H1079">
        <v>1030.0</v>
      </c>
      <c r="I1079">
        <v>154.5</v>
      </c>
      <c r="J1079" t="s">
        <v>2291</v>
      </c>
      <c r="K1079" t="s">
        <v>18</v>
      </c>
      <c r="L1079" t="s">
        <v>19</v>
      </c>
    </row>
    <row r="1080" spans="1:12">
      <c r="A1080">
        <v>1639</v>
      </c>
      <c r="B1080" t="s">
        <v>4208</v>
      </c>
      <c r="C1080" t="s">
        <v>4209</v>
      </c>
      <c r="D1080" t="s">
        <v>45</v>
      </c>
      <c r="E1080" t="s">
        <v>4210</v>
      </c>
      <c r="F1080" t="s">
        <v>31</v>
      </c>
      <c r="G1080" t="str">
        <f>"0103050"</f>
        <v>0</v>
      </c>
      <c r="H1080">
        <v>900.0</v>
      </c>
      <c r="I1080">
        <v>135.0</v>
      </c>
      <c r="J1080" t="s">
        <v>782</v>
      </c>
      <c r="K1080" t="s">
        <v>18</v>
      </c>
      <c r="L1080" t="s">
        <v>19</v>
      </c>
    </row>
    <row r="1081" spans="1:12">
      <c r="A1081">
        <v>1640</v>
      </c>
      <c r="B1081" t="s">
        <v>4211</v>
      </c>
      <c r="C1081" t="s">
        <v>4212</v>
      </c>
      <c r="D1081" t="s">
        <v>14</v>
      </c>
      <c r="E1081" t="s">
        <v>4213</v>
      </c>
      <c r="F1081" t="s">
        <v>2407</v>
      </c>
      <c r="G1081" t="str">
        <f>"0021022"</f>
        <v>0</v>
      </c>
      <c r="H1081">
        <v>1645.0</v>
      </c>
      <c r="I1081">
        <v>396.75</v>
      </c>
      <c r="J1081" t="s">
        <v>573</v>
      </c>
      <c r="K1081" t="s">
        <v>18</v>
      </c>
      <c r="L1081" t="s">
        <v>19</v>
      </c>
    </row>
    <row r="1082" spans="1:12">
      <c r="A1082">
        <v>1641</v>
      </c>
      <c r="B1082" t="s">
        <v>1859</v>
      </c>
      <c r="C1082" t="s">
        <v>4214</v>
      </c>
      <c r="D1082" t="s">
        <v>14</v>
      </c>
      <c r="E1082" t="s">
        <v>4215</v>
      </c>
      <c r="F1082" t="s">
        <v>31</v>
      </c>
      <c r="G1082" t="str">
        <f>"0103050"</f>
        <v>0</v>
      </c>
      <c r="H1082">
        <v>1300.0</v>
      </c>
      <c r="I1082">
        <v>195.0</v>
      </c>
      <c r="J1082" t="s">
        <v>4216</v>
      </c>
      <c r="K1082" t="s">
        <v>18</v>
      </c>
      <c r="L1082" t="s">
        <v>19</v>
      </c>
    </row>
    <row r="1083" spans="1:12">
      <c r="A1083">
        <v>1642</v>
      </c>
      <c r="B1083" t="s">
        <v>4217</v>
      </c>
      <c r="C1083" t="s">
        <v>4218</v>
      </c>
      <c r="D1083" t="s">
        <v>45</v>
      </c>
      <c r="E1083" t="s">
        <v>4219</v>
      </c>
      <c r="F1083" t="s">
        <v>81</v>
      </c>
      <c r="G1083" t="str">
        <f>"0093021"</f>
        <v>0</v>
      </c>
      <c r="H1083">
        <v>900.0</v>
      </c>
      <c r="I1083">
        <v>120.0</v>
      </c>
      <c r="J1083" t="s">
        <v>213</v>
      </c>
      <c r="K1083" t="s">
        <v>18</v>
      </c>
      <c r="L1083" t="s">
        <v>19</v>
      </c>
    </row>
    <row r="1084" spans="1:12">
      <c r="A1084">
        <v>1643</v>
      </c>
      <c r="B1084" t="s">
        <v>4220</v>
      </c>
      <c r="C1084" t="s">
        <v>4221</v>
      </c>
      <c r="D1084" t="s">
        <v>14</v>
      </c>
      <c r="E1084" t="s">
        <v>4222</v>
      </c>
      <c r="F1084" t="s">
        <v>3158</v>
      </c>
      <c r="G1084" t="str">
        <f>"0103011"</f>
        <v>0</v>
      </c>
      <c r="H1084">
        <v>900.0</v>
      </c>
      <c r="I1084">
        <v>119.25</v>
      </c>
      <c r="J1084" t="s">
        <v>4223</v>
      </c>
      <c r="K1084" t="s">
        <v>18</v>
      </c>
      <c r="L1084" t="s">
        <v>19</v>
      </c>
    </row>
    <row r="1085" spans="1:12">
      <c r="A1085">
        <v>1644</v>
      </c>
      <c r="B1085" t="s">
        <v>4224</v>
      </c>
      <c r="C1085" t="s">
        <v>4225</v>
      </c>
      <c r="D1085" t="s">
        <v>14</v>
      </c>
      <c r="E1085" t="s">
        <v>4226</v>
      </c>
      <c r="F1085" t="s">
        <v>119</v>
      </c>
      <c r="G1085" t="str">
        <f>"0091012"</f>
        <v>0</v>
      </c>
      <c r="H1085">
        <v>1165.0</v>
      </c>
      <c r="I1085">
        <v>509.75</v>
      </c>
      <c r="J1085" t="s">
        <v>4227</v>
      </c>
      <c r="K1085" t="s">
        <v>18</v>
      </c>
      <c r="L1085" t="s">
        <v>19</v>
      </c>
    </row>
    <row r="1086" spans="1:12">
      <c r="A1086">
        <v>1646</v>
      </c>
      <c r="B1086" t="s">
        <v>4228</v>
      </c>
      <c r="C1086" t="s">
        <v>4229</v>
      </c>
      <c r="D1086" t="s">
        <v>45</v>
      </c>
      <c r="E1086" t="s">
        <v>4230</v>
      </c>
      <c r="F1086" t="s">
        <v>195</v>
      </c>
      <c r="G1086" t="str">
        <f>"0017051"</f>
        <v>0</v>
      </c>
      <c r="H1086">
        <v>1210.0</v>
      </c>
      <c r="I1086">
        <v>181.5</v>
      </c>
      <c r="J1086" t="s">
        <v>4231</v>
      </c>
      <c r="K1086" t="s">
        <v>18</v>
      </c>
      <c r="L1086" t="s">
        <v>19</v>
      </c>
    </row>
    <row r="1087" spans="1:12">
      <c r="A1087">
        <v>1647</v>
      </c>
      <c r="B1087" t="s">
        <v>4232</v>
      </c>
      <c r="C1087" t="s">
        <v>4233</v>
      </c>
      <c r="D1087" t="s">
        <v>45</v>
      </c>
      <c r="E1087" t="s">
        <v>4234</v>
      </c>
      <c r="F1087" t="s">
        <v>67</v>
      </c>
      <c r="G1087" t="str">
        <f>"8011031"</f>
        <v>0</v>
      </c>
      <c r="H1087">
        <v>1870.0</v>
      </c>
      <c r="I1087">
        <v>280.5</v>
      </c>
      <c r="J1087" t="s">
        <v>3442</v>
      </c>
      <c r="K1087" t="s">
        <v>18</v>
      </c>
      <c r="L1087" t="s">
        <v>19</v>
      </c>
    </row>
    <row r="1088" spans="1:12">
      <c r="A1088">
        <v>1648</v>
      </c>
      <c r="B1088" t="s">
        <v>4235</v>
      </c>
      <c r="C1088" t="s">
        <v>4236</v>
      </c>
      <c r="D1088" t="s">
        <v>45</v>
      </c>
      <c r="E1088" t="s">
        <v>4237</v>
      </c>
      <c r="F1088" t="s">
        <v>371</v>
      </c>
      <c r="G1088" t="str">
        <f>"0093022"</f>
        <v>0</v>
      </c>
      <c r="H1088">
        <v>900.0</v>
      </c>
      <c r="I1088">
        <v>105.0</v>
      </c>
      <c r="J1088" t="s">
        <v>4238</v>
      </c>
      <c r="K1088" t="s">
        <v>18</v>
      </c>
      <c r="L1088" t="s">
        <v>19</v>
      </c>
    </row>
    <row r="1089" spans="1:12">
      <c r="A1089">
        <v>1649</v>
      </c>
      <c r="B1089" t="s">
        <v>4239</v>
      </c>
      <c r="C1089" t="s">
        <v>4240</v>
      </c>
      <c r="D1089" t="s">
        <v>14</v>
      </c>
      <c r="E1089" t="s">
        <v>4241</v>
      </c>
      <c r="F1089" t="s">
        <v>81</v>
      </c>
      <c r="G1089" t="str">
        <f>"0093021"</f>
        <v>0</v>
      </c>
      <c r="H1089">
        <v>900.0</v>
      </c>
      <c r="I1089">
        <v>123.25</v>
      </c>
      <c r="J1089" t="s">
        <v>4242</v>
      </c>
      <c r="K1089" t="s">
        <v>18</v>
      </c>
      <c r="L1089" t="s">
        <v>19</v>
      </c>
    </row>
    <row r="1090" spans="1:12">
      <c r="A1090">
        <v>1650</v>
      </c>
      <c r="B1090" t="s">
        <v>4243</v>
      </c>
      <c r="C1090" t="s">
        <v>4244</v>
      </c>
      <c r="D1090" t="s">
        <v>45</v>
      </c>
      <c r="E1090" t="s">
        <v>4245</v>
      </c>
      <c r="F1090" t="s">
        <v>371</v>
      </c>
      <c r="G1090" t="str">
        <f>"0093022"</f>
        <v>0</v>
      </c>
      <c r="H1090">
        <v>900.0</v>
      </c>
      <c r="I1090">
        <v>116.25</v>
      </c>
      <c r="J1090" t="s">
        <v>4246</v>
      </c>
      <c r="K1090" t="s">
        <v>18</v>
      </c>
      <c r="L1090" t="s">
        <v>19</v>
      </c>
    </row>
    <row r="1091" spans="1:12">
      <c r="A1091">
        <v>1651</v>
      </c>
      <c r="B1091" t="s">
        <v>4247</v>
      </c>
      <c r="C1091" t="s">
        <v>4248</v>
      </c>
      <c r="D1091" t="s">
        <v>14</v>
      </c>
      <c r="E1091" t="s">
        <v>4249</v>
      </c>
      <c r="F1091" t="s">
        <v>31</v>
      </c>
      <c r="G1091" t="str">
        <f>"0103050"</f>
        <v>0</v>
      </c>
      <c r="H1091">
        <v>900.0</v>
      </c>
      <c r="I1091">
        <v>123.75</v>
      </c>
      <c r="J1091" t="s">
        <v>4250</v>
      </c>
      <c r="K1091" t="s">
        <v>18</v>
      </c>
      <c r="L1091" t="s">
        <v>19</v>
      </c>
    </row>
    <row r="1092" spans="1:12">
      <c r="A1092">
        <v>1652</v>
      </c>
      <c r="B1092" t="s">
        <v>1213</v>
      </c>
      <c r="C1092" t="s">
        <v>4251</v>
      </c>
      <c r="D1092" t="s">
        <v>45</v>
      </c>
      <c r="E1092" t="s">
        <v>4252</v>
      </c>
      <c r="F1092" t="s">
        <v>513</v>
      </c>
      <c r="G1092" t="str">
        <f>"0017052"</f>
        <v>0</v>
      </c>
      <c r="H1092">
        <v>900.0</v>
      </c>
      <c r="I1092">
        <v>120.0</v>
      </c>
      <c r="J1092" t="s">
        <v>4253</v>
      </c>
      <c r="K1092" t="s">
        <v>18</v>
      </c>
      <c r="L1092" t="s">
        <v>19</v>
      </c>
    </row>
    <row r="1093" spans="1:12">
      <c r="A1093">
        <v>1653</v>
      </c>
      <c r="B1093" t="s">
        <v>1356</v>
      </c>
      <c r="C1093" t="s">
        <v>4254</v>
      </c>
      <c r="D1093" t="s">
        <v>14</v>
      </c>
      <c r="E1093" t="s">
        <v>4255</v>
      </c>
      <c r="F1093" t="s">
        <v>36</v>
      </c>
      <c r="G1093" t="str">
        <f>"6034011"</f>
        <v>0</v>
      </c>
      <c r="H1093">
        <v>900.0</v>
      </c>
      <c r="I1093">
        <v>132.0</v>
      </c>
      <c r="J1093" t="s">
        <v>4256</v>
      </c>
      <c r="K1093" t="s">
        <v>18</v>
      </c>
      <c r="L1093" t="s">
        <v>19</v>
      </c>
    </row>
    <row r="1094" spans="1:12">
      <c r="A1094">
        <v>1654</v>
      </c>
      <c r="B1094" t="s">
        <v>3172</v>
      </c>
      <c r="C1094" t="s">
        <v>4257</v>
      </c>
      <c r="D1094" t="s">
        <v>45</v>
      </c>
      <c r="E1094" t="s">
        <v>4258</v>
      </c>
      <c r="F1094" t="s">
        <v>81</v>
      </c>
      <c r="G1094" t="str">
        <f>"0093021"</f>
        <v>0</v>
      </c>
      <c r="H1094">
        <v>900.0</v>
      </c>
      <c r="I1094">
        <v>133.5</v>
      </c>
      <c r="J1094" t="s">
        <v>4259</v>
      </c>
      <c r="K1094" t="s">
        <v>18</v>
      </c>
      <c r="L1094" t="s">
        <v>19</v>
      </c>
    </row>
    <row r="1095" spans="1:12">
      <c r="A1095">
        <v>1656</v>
      </c>
      <c r="B1095" t="s">
        <v>4260</v>
      </c>
      <c r="C1095" t="s">
        <v>4261</v>
      </c>
      <c r="D1095" t="s">
        <v>45</v>
      </c>
      <c r="E1095" t="s">
        <v>4262</v>
      </c>
      <c r="F1095" t="s">
        <v>322</v>
      </c>
      <c r="G1095" t="str">
        <f>"0091011"</f>
        <v>0</v>
      </c>
      <c r="H1095">
        <v>925.0</v>
      </c>
      <c r="I1095">
        <v>138.75</v>
      </c>
      <c r="J1095" t="s">
        <v>4263</v>
      </c>
      <c r="K1095" t="s">
        <v>18</v>
      </c>
      <c r="L1095" t="s">
        <v>19</v>
      </c>
    </row>
    <row r="1096" spans="1:12">
      <c r="A1096">
        <v>1657</v>
      </c>
      <c r="B1096" t="s">
        <v>4264</v>
      </c>
      <c r="C1096" t="s">
        <v>4265</v>
      </c>
      <c r="D1096" t="s">
        <v>45</v>
      </c>
      <c r="E1096" t="s">
        <v>4266</v>
      </c>
      <c r="F1096" t="s">
        <v>124</v>
      </c>
      <c r="G1096" t="str">
        <f>"0071051"</f>
        <v>0</v>
      </c>
      <c r="H1096">
        <v>900.0</v>
      </c>
      <c r="I1096">
        <v>123.75</v>
      </c>
      <c r="J1096" t="s">
        <v>4267</v>
      </c>
      <c r="K1096" t="s">
        <v>18</v>
      </c>
      <c r="L1096" t="s">
        <v>19</v>
      </c>
    </row>
    <row r="1097" spans="1:12">
      <c r="A1097">
        <v>1658</v>
      </c>
      <c r="B1097" t="s">
        <v>4268</v>
      </c>
      <c r="C1097" t="s">
        <v>4269</v>
      </c>
      <c r="D1097" t="s">
        <v>45</v>
      </c>
      <c r="E1097" t="s">
        <v>4270</v>
      </c>
      <c r="F1097" t="s">
        <v>322</v>
      </c>
      <c r="G1097" t="str">
        <f>"0091011"</f>
        <v>0</v>
      </c>
      <c r="H1097">
        <v>950.0</v>
      </c>
      <c r="I1097">
        <v>142.5</v>
      </c>
      <c r="J1097" t="s">
        <v>4271</v>
      </c>
      <c r="K1097" t="s">
        <v>18</v>
      </c>
      <c r="L1097" t="s">
        <v>19</v>
      </c>
    </row>
    <row r="1098" spans="1:12">
      <c r="A1098">
        <v>1659</v>
      </c>
      <c r="B1098" t="s">
        <v>4272</v>
      </c>
      <c r="C1098" t="s">
        <v>4273</v>
      </c>
      <c r="D1098" t="s">
        <v>14</v>
      </c>
      <c r="E1098" t="s">
        <v>4274</v>
      </c>
      <c r="F1098" t="s">
        <v>81</v>
      </c>
      <c r="G1098" t="str">
        <f>"0093021"</f>
        <v>0</v>
      </c>
      <c r="H1098">
        <v>900.0</v>
      </c>
      <c r="I1098">
        <v>120.0</v>
      </c>
      <c r="J1098" t="s">
        <v>4275</v>
      </c>
      <c r="K1098" t="s">
        <v>18</v>
      </c>
      <c r="L1098" t="s">
        <v>19</v>
      </c>
    </row>
    <row r="1099" spans="1:12">
      <c r="A1099">
        <v>1660</v>
      </c>
      <c r="B1099" t="s">
        <v>4276</v>
      </c>
      <c r="C1099" t="s">
        <v>4277</v>
      </c>
      <c r="D1099" t="s">
        <v>14</v>
      </c>
      <c r="E1099" t="s">
        <v>4278</v>
      </c>
      <c r="F1099" t="s">
        <v>36</v>
      </c>
      <c r="G1099" t="str">
        <f>"6034011"</f>
        <v>0</v>
      </c>
      <c r="H1099">
        <v>900.0</v>
      </c>
      <c r="I1099">
        <v>116.25</v>
      </c>
      <c r="J1099" t="s">
        <v>4279</v>
      </c>
      <c r="K1099" t="s">
        <v>18</v>
      </c>
      <c r="L1099" t="s">
        <v>19</v>
      </c>
    </row>
    <row r="1100" spans="1:12">
      <c r="A1100">
        <v>1661</v>
      </c>
      <c r="B1100" t="s">
        <v>4280</v>
      </c>
      <c r="C1100" t="s">
        <v>4281</v>
      </c>
      <c r="D1100" t="s">
        <v>14</v>
      </c>
      <c r="E1100" t="s">
        <v>4282</v>
      </c>
      <c r="F1100" t="s">
        <v>124</v>
      </c>
      <c r="G1100" t="str">
        <f>"0071051"</f>
        <v>0</v>
      </c>
      <c r="H1100">
        <v>900.0</v>
      </c>
      <c r="I1100">
        <v>123.75</v>
      </c>
      <c r="J1100" t="s">
        <v>1406</v>
      </c>
      <c r="K1100" t="s">
        <v>18</v>
      </c>
      <c r="L1100" t="s">
        <v>19</v>
      </c>
    </row>
    <row r="1101" spans="1:12">
      <c r="A1101">
        <v>1662</v>
      </c>
      <c r="B1101" t="s">
        <v>4283</v>
      </c>
      <c r="C1101" t="s">
        <v>4284</v>
      </c>
      <c r="D1101" t="s">
        <v>45</v>
      </c>
      <c r="E1101" t="s">
        <v>4285</v>
      </c>
      <c r="F1101" t="s">
        <v>322</v>
      </c>
      <c r="G1101" t="str">
        <f>"0091011"</f>
        <v>0</v>
      </c>
      <c r="H1101">
        <v>950.0</v>
      </c>
      <c r="I1101">
        <v>142.5</v>
      </c>
      <c r="J1101" t="s">
        <v>4286</v>
      </c>
      <c r="K1101" t="s">
        <v>18</v>
      </c>
      <c r="L1101" t="s">
        <v>19</v>
      </c>
    </row>
    <row r="1102" spans="1:12">
      <c r="A1102">
        <v>1663</v>
      </c>
      <c r="B1102" t="s">
        <v>4287</v>
      </c>
      <c r="C1102" t="s">
        <v>4288</v>
      </c>
      <c r="D1102" t="s">
        <v>14</v>
      </c>
      <c r="E1102" t="s">
        <v>4289</v>
      </c>
      <c r="F1102" t="s">
        <v>2427</v>
      </c>
      <c r="G1102" t="str">
        <f>"0054021"</f>
        <v>0</v>
      </c>
      <c r="H1102">
        <v>2200.0</v>
      </c>
      <c r="I1102">
        <v>330.0</v>
      </c>
      <c r="J1102" t="s">
        <v>4290</v>
      </c>
      <c r="K1102" t="s">
        <v>18</v>
      </c>
      <c r="L1102" t="s">
        <v>19</v>
      </c>
    </row>
    <row r="1103" spans="1:12">
      <c r="A1103">
        <v>1665</v>
      </c>
      <c r="B1103" t="s">
        <v>4291</v>
      </c>
      <c r="C1103" t="s">
        <v>4292</v>
      </c>
      <c r="D1103" t="s">
        <v>45</v>
      </c>
      <c r="E1103" t="s">
        <v>4293</v>
      </c>
      <c r="F1103" t="s">
        <v>4294</v>
      </c>
      <c r="G1103" t="str">
        <f>"0062050"</f>
        <v>0</v>
      </c>
      <c r="H1103">
        <v>1050.0</v>
      </c>
      <c r="I1103">
        <v>157.5</v>
      </c>
      <c r="J1103" t="s">
        <v>4295</v>
      </c>
      <c r="K1103" t="s">
        <v>18</v>
      </c>
      <c r="L1103" t="s">
        <v>19</v>
      </c>
    </row>
    <row r="1104" spans="1:12">
      <c r="A1104">
        <v>1666</v>
      </c>
      <c r="B1104" t="s">
        <v>4296</v>
      </c>
      <c r="C1104" t="s">
        <v>4297</v>
      </c>
      <c r="D1104" t="s">
        <v>14</v>
      </c>
      <c r="E1104" t="s">
        <v>4298</v>
      </c>
      <c r="F1104" t="s">
        <v>81</v>
      </c>
      <c r="G1104" t="str">
        <f>"0093021"</f>
        <v>0</v>
      </c>
      <c r="H1104">
        <v>900.0</v>
      </c>
      <c r="I1104">
        <v>135.0</v>
      </c>
      <c r="J1104" t="s">
        <v>2432</v>
      </c>
      <c r="K1104" t="s">
        <v>18</v>
      </c>
      <c r="L1104" t="s">
        <v>19</v>
      </c>
    </row>
    <row r="1105" spans="1:12">
      <c r="A1105">
        <v>1668</v>
      </c>
      <c r="B1105" t="s">
        <v>4299</v>
      </c>
      <c r="C1105" t="s">
        <v>4300</v>
      </c>
      <c r="D1105" t="s">
        <v>14</v>
      </c>
      <c r="E1105" t="s">
        <v>4301</v>
      </c>
      <c r="F1105" t="s">
        <v>3429</v>
      </c>
      <c r="G1105" t="str">
        <f>"0065020"</f>
        <v>0</v>
      </c>
      <c r="H1105">
        <v>900.0</v>
      </c>
      <c r="I1105">
        <v>135.0</v>
      </c>
      <c r="J1105" t="s">
        <v>4302</v>
      </c>
      <c r="K1105" t="s">
        <v>18</v>
      </c>
      <c r="L1105" t="s">
        <v>19</v>
      </c>
    </row>
    <row r="1106" spans="1:12">
      <c r="A1106">
        <v>1669</v>
      </c>
      <c r="B1106" t="s">
        <v>4303</v>
      </c>
      <c r="C1106" t="s">
        <v>4304</v>
      </c>
      <c r="D1106" t="s">
        <v>45</v>
      </c>
      <c r="E1106" t="s">
        <v>4305</v>
      </c>
      <c r="F1106" t="s">
        <v>124</v>
      </c>
      <c r="G1106" t="str">
        <f>"0071051"</f>
        <v>0</v>
      </c>
      <c r="H1106">
        <v>900.0</v>
      </c>
      <c r="I1106">
        <v>116.25</v>
      </c>
      <c r="J1106" t="s">
        <v>4306</v>
      </c>
      <c r="K1106" t="s">
        <v>18</v>
      </c>
      <c r="L1106" t="s">
        <v>19</v>
      </c>
    </row>
    <row r="1107" spans="1:12">
      <c r="A1107">
        <v>1670</v>
      </c>
      <c r="B1107" t="s">
        <v>4307</v>
      </c>
      <c r="C1107" t="s">
        <v>4308</v>
      </c>
      <c r="D1107" t="s">
        <v>45</v>
      </c>
      <c r="E1107" t="s">
        <v>4309</v>
      </c>
      <c r="F1107" t="s">
        <v>81</v>
      </c>
      <c r="G1107" t="str">
        <f>"0093021"</f>
        <v>0</v>
      </c>
      <c r="H1107">
        <v>900.0</v>
      </c>
      <c r="I1107">
        <v>116.25</v>
      </c>
      <c r="J1107" t="s">
        <v>4310</v>
      </c>
      <c r="K1107" t="s">
        <v>18</v>
      </c>
      <c r="L1107" t="s">
        <v>19</v>
      </c>
    </row>
    <row r="1108" spans="1:12">
      <c r="A1108">
        <v>1671</v>
      </c>
      <c r="B1108" t="s">
        <v>4311</v>
      </c>
      <c r="C1108" t="s">
        <v>4312</v>
      </c>
      <c r="D1108" t="s">
        <v>45</v>
      </c>
      <c r="E1108" t="s">
        <v>4313</v>
      </c>
      <c r="F1108" t="s">
        <v>81</v>
      </c>
      <c r="G1108" t="str">
        <f>"0093021"</f>
        <v>0</v>
      </c>
      <c r="H1108">
        <v>900.0</v>
      </c>
      <c r="I1108">
        <v>116.25</v>
      </c>
      <c r="J1108" t="s">
        <v>3013</v>
      </c>
      <c r="K1108" t="s">
        <v>18</v>
      </c>
      <c r="L1108" t="s">
        <v>19</v>
      </c>
    </row>
    <row r="1109" spans="1:12">
      <c r="A1109">
        <v>1672</v>
      </c>
      <c r="B1109" t="s">
        <v>4314</v>
      </c>
      <c r="C1109" t="s">
        <v>4315</v>
      </c>
      <c r="D1109" t="s">
        <v>14</v>
      </c>
      <c r="E1109" t="s">
        <v>4316</v>
      </c>
      <c r="F1109" t="s">
        <v>47</v>
      </c>
      <c r="G1109" t="str">
        <f>"8033011"</f>
        <v>0</v>
      </c>
      <c r="H1109">
        <v>900.0</v>
      </c>
      <c r="I1109">
        <v>116.25</v>
      </c>
      <c r="J1109" t="s">
        <v>4317</v>
      </c>
      <c r="K1109" t="s">
        <v>18</v>
      </c>
      <c r="L1109" t="s">
        <v>19</v>
      </c>
    </row>
    <row r="1110" spans="1:12">
      <c r="A1110">
        <v>1673</v>
      </c>
      <c r="B1110" t="s">
        <v>4318</v>
      </c>
      <c r="C1110" t="s">
        <v>4319</v>
      </c>
      <c r="D1110" t="s">
        <v>14</v>
      </c>
      <c r="E1110" t="s">
        <v>4320</v>
      </c>
      <c r="F1110" t="s">
        <v>798</v>
      </c>
      <c r="G1110" t="str">
        <f>"8011021"</f>
        <v>0</v>
      </c>
      <c r="H1110">
        <v>946.0</v>
      </c>
      <c r="I1110">
        <v>141.9</v>
      </c>
      <c r="J1110" t="s">
        <v>2400</v>
      </c>
      <c r="K1110" t="s">
        <v>18</v>
      </c>
      <c r="L1110" t="s">
        <v>19</v>
      </c>
    </row>
    <row r="1111" spans="1:12">
      <c r="A1111">
        <v>1674</v>
      </c>
      <c r="B1111" t="s">
        <v>4321</v>
      </c>
      <c r="C1111" t="s">
        <v>4322</v>
      </c>
      <c r="D1111" t="s">
        <v>45</v>
      </c>
      <c r="E1111" t="s">
        <v>4323</v>
      </c>
      <c r="F1111" t="s">
        <v>81</v>
      </c>
      <c r="G1111" t="str">
        <f>"0093021"</f>
        <v>0</v>
      </c>
      <c r="H1111">
        <v>1000.0</v>
      </c>
      <c r="I1111">
        <v>200.0</v>
      </c>
      <c r="J1111" t="s">
        <v>129</v>
      </c>
      <c r="K1111" t="s">
        <v>18</v>
      </c>
      <c r="L1111" t="s">
        <v>19</v>
      </c>
    </row>
    <row r="1112" spans="1:12">
      <c r="A1112">
        <v>1676</v>
      </c>
      <c r="B1112" t="s">
        <v>4324</v>
      </c>
      <c r="C1112" t="s">
        <v>4325</v>
      </c>
      <c r="D1112" t="s">
        <v>45</v>
      </c>
      <c r="E1112" t="s">
        <v>4326</v>
      </c>
      <c r="F1112" t="s">
        <v>322</v>
      </c>
      <c r="G1112" t="str">
        <f>"0091011"</f>
        <v>0</v>
      </c>
      <c r="H1112">
        <v>1000.0</v>
      </c>
      <c r="I1112">
        <v>150.0</v>
      </c>
      <c r="J1112" t="s">
        <v>4327</v>
      </c>
      <c r="K1112" t="s">
        <v>18</v>
      </c>
      <c r="L1112" t="s">
        <v>19</v>
      </c>
    </row>
    <row r="1113" spans="1:12">
      <c r="A1113">
        <v>1677</v>
      </c>
      <c r="B1113" t="s">
        <v>4328</v>
      </c>
      <c r="C1113" t="s">
        <v>4329</v>
      </c>
      <c r="D1113" t="s">
        <v>45</v>
      </c>
      <c r="E1113" t="s">
        <v>4330</v>
      </c>
      <c r="F1113" t="s">
        <v>81</v>
      </c>
      <c r="G1113" t="str">
        <f>"0093021"</f>
        <v>0</v>
      </c>
      <c r="H1113">
        <v>900.0</v>
      </c>
      <c r="I1113">
        <v>135.0</v>
      </c>
      <c r="J1113" t="s">
        <v>4331</v>
      </c>
      <c r="K1113" t="s">
        <v>18</v>
      </c>
      <c r="L1113" t="s">
        <v>19</v>
      </c>
    </row>
    <row r="1114" spans="1:12">
      <c r="A1114">
        <v>1678</v>
      </c>
      <c r="B1114" t="s">
        <v>4332</v>
      </c>
      <c r="C1114" t="s">
        <v>4333</v>
      </c>
      <c r="D1114" t="s">
        <v>45</v>
      </c>
      <c r="E1114" t="s">
        <v>4334</v>
      </c>
      <c r="F1114" t="s">
        <v>322</v>
      </c>
      <c r="G1114" t="str">
        <f>"0091011"</f>
        <v>0</v>
      </c>
      <c r="H1114">
        <v>900.0</v>
      </c>
      <c r="I1114">
        <v>120.0</v>
      </c>
      <c r="J1114" t="s">
        <v>4335</v>
      </c>
      <c r="K1114" t="s">
        <v>18</v>
      </c>
      <c r="L1114" t="s">
        <v>19</v>
      </c>
    </row>
    <row r="1115" spans="1:12">
      <c r="A1115">
        <v>1679</v>
      </c>
      <c r="B1115" t="s">
        <v>4336</v>
      </c>
      <c r="C1115" t="s">
        <v>4337</v>
      </c>
      <c r="D1115" t="s">
        <v>14</v>
      </c>
      <c r="E1115" t="s">
        <v>4338</v>
      </c>
      <c r="F1115" t="s">
        <v>47</v>
      </c>
      <c r="G1115" t="str">
        <f>"8033011"</f>
        <v>0</v>
      </c>
      <c r="H1115">
        <v>900.0</v>
      </c>
      <c r="I1115">
        <v>116.25</v>
      </c>
      <c r="J1115" t="s">
        <v>671</v>
      </c>
      <c r="K1115" t="s">
        <v>18</v>
      </c>
      <c r="L1115" t="s">
        <v>19</v>
      </c>
    </row>
    <row r="1116" spans="1:12">
      <c r="A1116">
        <v>1680</v>
      </c>
      <c r="B1116" t="s">
        <v>4339</v>
      </c>
      <c r="C1116" t="s">
        <v>4340</v>
      </c>
      <c r="D1116" t="s">
        <v>45</v>
      </c>
      <c r="E1116" t="s">
        <v>4341</v>
      </c>
      <c r="F1116" t="s">
        <v>322</v>
      </c>
      <c r="G1116" t="str">
        <f>"0091011"</f>
        <v>0</v>
      </c>
      <c r="H1116">
        <v>1360.0</v>
      </c>
      <c r="I1116">
        <v>204.0</v>
      </c>
      <c r="J1116" t="s">
        <v>4342</v>
      </c>
      <c r="K1116" t="s">
        <v>18</v>
      </c>
      <c r="L1116" t="s">
        <v>19</v>
      </c>
    </row>
    <row r="1117" spans="1:12">
      <c r="A1117">
        <v>1681</v>
      </c>
      <c r="B1117" t="s">
        <v>4343</v>
      </c>
      <c r="C1117" t="s">
        <v>4344</v>
      </c>
      <c r="D1117" t="s">
        <v>45</v>
      </c>
      <c r="E1117" t="s">
        <v>4345</v>
      </c>
      <c r="F1117" t="s">
        <v>380</v>
      </c>
      <c r="G1117" t="str">
        <f>"0071053"</f>
        <v>0</v>
      </c>
      <c r="H1117">
        <v>900.0</v>
      </c>
      <c r="I1117">
        <v>123.75</v>
      </c>
      <c r="J1117" t="s">
        <v>4346</v>
      </c>
      <c r="K1117" t="s">
        <v>18</v>
      </c>
      <c r="L1117" t="s">
        <v>19</v>
      </c>
    </row>
    <row r="1118" spans="1:12">
      <c r="A1118">
        <v>1682</v>
      </c>
      <c r="B1118" t="s">
        <v>4347</v>
      </c>
      <c r="C1118" t="s">
        <v>4348</v>
      </c>
      <c r="D1118" t="s">
        <v>45</v>
      </c>
      <c r="E1118" t="s">
        <v>4349</v>
      </c>
      <c r="F1118" t="s">
        <v>101</v>
      </c>
      <c r="G1118" t="str">
        <f>"0014020"</f>
        <v>0</v>
      </c>
      <c r="H1118">
        <v>2585.0</v>
      </c>
      <c r="I1118">
        <v>646.25</v>
      </c>
      <c r="J1118" t="s">
        <v>4350</v>
      </c>
      <c r="K1118" t="s">
        <v>18</v>
      </c>
      <c r="L1118" t="s">
        <v>19</v>
      </c>
    </row>
    <row r="1119" spans="1:12">
      <c r="A1119">
        <v>1683</v>
      </c>
      <c r="B1119" t="s">
        <v>4351</v>
      </c>
      <c r="C1119" t="s">
        <v>4352</v>
      </c>
      <c r="D1119" t="s">
        <v>45</v>
      </c>
      <c r="E1119" t="s">
        <v>4353</v>
      </c>
      <c r="F1119" t="s">
        <v>47</v>
      </c>
      <c r="G1119" t="str">
        <f>"8033011"</f>
        <v>0</v>
      </c>
      <c r="H1119">
        <v>900.0</v>
      </c>
      <c r="I1119">
        <v>127.5</v>
      </c>
      <c r="J1119" t="s">
        <v>4354</v>
      </c>
      <c r="K1119" t="s">
        <v>18</v>
      </c>
      <c r="L1119" t="s">
        <v>19</v>
      </c>
    </row>
    <row r="1120" spans="1:12">
      <c r="A1120">
        <v>1684</v>
      </c>
      <c r="B1120" t="s">
        <v>4355</v>
      </c>
      <c r="C1120" t="s">
        <v>2376</v>
      </c>
      <c r="D1120" t="s">
        <v>14</v>
      </c>
      <c r="E1120" t="s">
        <v>4356</v>
      </c>
      <c r="F1120" t="s">
        <v>36</v>
      </c>
      <c r="G1120" t="str">
        <f>"6034011"</f>
        <v>0</v>
      </c>
      <c r="H1120">
        <v>900.0</v>
      </c>
      <c r="I1120">
        <v>135.0</v>
      </c>
      <c r="J1120" t="s">
        <v>4357</v>
      </c>
      <c r="K1120" t="s">
        <v>18</v>
      </c>
      <c r="L1120" t="s">
        <v>19</v>
      </c>
    </row>
    <row r="1121" spans="1:12">
      <c r="A1121">
        <v>1685</v>
      </c>
      <c r="B1121" t="s">
        <v>4358</v>
      </c>
      <c r="C1121" t="s">
        <v>4359</v>
      </c>
      <c r="D1121" t="s">
        <v>45</v>
      </c>
      <c r="E1121" t="s">
        <v>4360</v>
      </c>
      <c r="F1121" t="s">
        <v>513</v>
      </c>
      <c r="G1121" t="str">
        <f>"0017052"</f>
        <v>0</v>
      </c>
      <c r="H1121">
        <v>1347.0</v>
      </c>
      <c r="I1121">
        <v>202.05</v>
      </c>
      <c r="J1121" t="s">
        <v>4361</v>
      </c>
      <c r="K1121" t="s">
        <v>18</v>
      </c>
      <c r="L1121" t="s">
        <v>19</v>
      </c>
    </row>
    <row r="1122" spans="1:12">
      <c r="A1122">
        <v>1686</v>
      </c>
      <c r="B1122" t="s">
        <v>4362</v>
      </c>
      <c r="C1122" t="s">
        <v>4363</v>
      </c>
      <c r="D1122" t="s">
        <v>45</v>
      </c>
      <c r="E1122" t="s">
        <v>4364</v>
      </c>
      <c r="F1122" t="s">
        <v>981</v>
      </c>
      <c r="G1122" t="str">
        <f>"0039021"</f>
        <v>0</v>
      </c>
      <c r="H1122">
        <v>1540.0</v>
      </c>
      <c r="I1122">
        <v>250.0</v>
      </c>
      <c r="J1122" t="s">
        <v>2419</v>
      </c>
      <c r="K1122" t="s">
        <v>18</v>
      </c>
      <c r="L1122" t="s">
        <v>19</v>
      </c>
    </row>
    <row r="1123" spans="1:12">
      <c r="A1123">
        <v>1687</v>
      </c>
      <c r="B1123" t="s">
        <v>4365</v>
      </c>
      <c r="C1123" t="s">
        <v>4366</v>
      </c>
      <c r="D1123" t="s">
        <v>14</v>
      </c>
      <c r="E1123" t="s">
        <v>4367</v>
      </c>
      <c r="F1123" t="s">
        <v>349</v>
      </c>
      <c r="G1123" t="str">
        <f>"9011040"</f>
        <v>0</v>
      </c>
      <c r="H1123">
        <v>1000.0</v>
      </c>
      <c r="I1123">
        <v>150.0</v>
      </c>
      <c r="J1123" t="s">
        <v>1552</v>
      </c>
      <c r="K1123" t="s">
        <v>18</v>
      </c>
      <c r="L1123" t="s">
        <v>19</v>
      </c>
    </row>
    <row r="1124" spans="1:12">
      <c r="A1124">
        <v>1688</v>
      </c>
      <c r="B1124" t="s">
        <v>4368</v>
      </c>
      <c r="C1124" t="s">
        <v>4369</v>
      </c>
      <c r="D1124" t="s">
        <v>14</v>
      </c>
      <c r="E1124" t="s">
        <v>4370</v>
      </c>
      <c r="F1124" t="s">
        <v>564</v>
      </c>
      <c r="G1124" t="str">
        <f>"0096010"</f>
        <v>0</v>
      </c>
      <c r="H1124">
        <v>900.0</v>
      </c>
      <c r="I1124">
        <v>135.0</v>
      </c>
      <c r="J1124" t="s">
        <v>4371</v>
      </c>
      <c r="K1124" t="s">
        <v>18</v>
      </c>
      <c r="L1124" t="s">
        <v>19</v>
      </c>
    </row>
    <row r="1125" spans="1:12">
      <c r="A1125">
        <v>1690</v>
      </c>
      <c r="B1125" t="s">
        <v>4372</v>
      </c>
      <c r="C1125" t="s">
        <v>4373</v>
      </c>
      <c r="D1125" t="s">
        <v>14</v>
      </c>
      <c r="E1125" t="s">
        <v>4374</v>
      </c>
      <c r="F1125" t="s">
        <v>86</v>
      </c>
      <c r="G1125" t="str">
        <f>"0093030"</f>
        <v>0</v>
      </c>
      <c r="H1125">
        <v>900.0</v>
      </c>
      <c r="I1125">
        <v>127.5</v>
      </c>
      <c r="J1125" t="s">
        <v>4375</v>
      </c>
      <c r="K1125" t="s">
        <v>18</v>
      </c>
      <c r="L1125" t="s">
        <v>19</v>
      </c>
    </row>
    <row r="1126" spans="1:12">
      <c r="A1126">
        <v>1691</v>
      </c>
      <c r="B1126" t="s">
        <v>4376</v>
      </c>
      <c r="C1126" t="s">
        <v>4377</v>
      </c>
      <c r="D1126" t="s">
        <v>45</v>
      </c>
      <c r="E1126" t="s">
        <v>4378</v>
      </c>
      <c r="F1126" t="s">
        <v>331</v>
      </c>
      <c r="G1126" t="str">
        <f>"0101300"</f>
        <v>0</v>
      </c>
      <c r="H1126">
        <v>975.0</v>
      </c>
      <c r="I1126">
        <v>141.0</v>
      </c>
      <c r="J1126" t="s">
        <v>4379</v>
      </c>
      <c r="K1126" t="s">
        <v>18</v>
      </c>
      <c r="L1126" t="s">
        <v>19</v>
      </c>
    </row>
    <row r="1127" spans="1:12">
      <c r="A1127">
        <v>1692</v>
      </c>
      <c r="B1127" t="s">
        <v>4380</v>
      </c>
      <c r="C1127" t="s">
        <v>4381</v>
      </c>
      <c r="D1127" t="s">
        <v>14</v>
      </c>
      <c r="E1127" t="s">
        <v>4382</v>
      </c>
      <c r="F1127" t="s">
        <v>81</v>
      </c>
      <c r="G1127" t="str">
        <f>"0093021"</f>
        <v>0</v>
      </c>
      <c r="H1127">
        <v>900.0</v>
      </c>
      <c r="I1127">
        <v>105.0</v>
      </c>
      <c r="J1127" t="s">
        <v>4383</v>
      </c>
      <c r="K1127" t="s">
        <v>18</v>
      </c>
      <c r="L1127" t="s">
        <v>19</v>
      </c>
    </row>
    <row r="1128" spans="1:12">
      <c r="A1128">
        <v>1693</v>
      </c>
      <c r="B1128" t="s">
        <v>4384</v>
      </c>
      <c r="C1128" t="s">
        <v>4385</v>
      </c>
      <c r="D1128" t="s">
        <v>45</v>
      </c>
      <c r="E1128" t="s">
        <v>4386</v>
      </c>
      <c r="F1128" t="s">
        <v>81</v>
      </c>
      <c r="G1128" t="str">
        <f>"0093021"</f>
        <v>0</v>
      </c>
      <c r="H1128">
        <v>900.0</v>
      </c>
      <c r="I1128">
        <v>116.25</v>
      </c>
      <c r="J1128" t="s">
        <v>4387</v>
      </c>
      <c r="K1128" t="s">
        <v>18</v>
      </c>
      <c r="L1128" t="s">
        <v>19</v>
      </c>
    </row>
    <row r="1129" spans="1:12">
      <c r="A1129">
        <v>1695</v>
      </c>
      <c r="B1129" t="s">
        <v>4388</v>
      </c>
      <c r="C1129" t="s">
        <v>4389</v>
      </c>
      <c r="D1129" t="s">
        <v>45</v>
      </c>
      <c r="E1129" t="s">
        <v>4390</v>
      </c>
      <c r="F1129" t="s">
        <v>177</v>
      </c>
      <c r="G1129" t="str">
        <f>"0071052"</f>
        <v>0</v>
      </c>
      <c r="H1129">
        <v>900.0</v>
      </c>
      <c r="I1129">
        <v>131.25</v>
      </c>
      <c r="J1129" t="s">
        <v>4391</v>
      </c>
      <c r="K1129" t="s">
        <v>18</v>
      </c>
      <c r="L1129" t="s">
        <v>19</v>
      </c>
    </row>
    <row r="1130" spans="1:12">
      <c r="A1130">
        <v>1696</v>
      </c>
      <c r="B1130" t="s">
        <v>4392</v>
      </c>
      <c r="C1130" t="s">
        <v>4393</v>
      </c>
      <c r="D1130" t="s">
        <v>45</v>
      </c>
      <c r="E1130" t="s">
        <v>4394</v>
      </c>
      <c r="F1130" t="s">
        <v>322</v>
      </c>
      <c r="G1130" t="str">
        <f>"0091011"</f>
        <v>0</v>
      </c>
      <c r="H1130">
        <v>900.0</v>
      </c>
      <c r="I1130">
        <v>123.75</v>
      </c>
      <c r="J1130" t="s">
        <v>4395</v>
      </c>
      <c r="K1130" t="s">
        <v>18</v>
      </c>
      <c r="L1130" t="s">
        <v>19</v>
      </c>
    </row>
    <row r="1131" spans="1:12">
      <c r="A1131">
        <v>1697</v>
      </c>
      <c r="B1131" t="s">
        <v>4396</v>
      </c>
      <c r="C1131" t="s">
        <v>4397</v>
      </c>
      <c r="D1131" t="s">
        <v>14</v>
      </c>
      <c r="E1131" t="s">
        <v>4398</v>
      </c>
      <c r="F1131" t="s">
        <v>81</v>
      </c>
      <c r="G1131" t="str">
        <f>"0093021"</f>
        <v>0</v>
      </c>
      <c r="H1131">
        <v>900.0</v>
      </c>
      <c r="I1131">
        <v>250.0</v>
      </c>
      <c r="J1131" t="s">
        <v>4399</v>
      </c>
      <c r="K1131" t="s">
        <v>18</v>
      </c>
      <c r="L1131" t="s">
        <v>19</v>
      </c>
    </row>
    <row r="1132" spans="1:12">
      <c r="A1132">
        <v>1698</v>
      </c>
      <c r="B1132" t="s">
        <v>4400</v>
      </c>
      <c r="C1132" t="s">
        <v>4401</v>
      </c>
      <c r="D1132" t="s">
        <v>45</v>
      </c>
      <c r="E1132" t="s">
        <v>4402</v>
      </c>
      <c r="F1132" t="s">
        <v>81</v>
      </c>
      <c r="G1132" t="str">
        <f>"0093021"</f>
        <v>0</v>
      </c>
      <c r="H1132">
        <v>900.0</v>
      </c>
      <c r="I1132">
        <v>116.25</v>
      </c>
      <c r="J1132" t="s">
        <v>4403</v>
      </c>
      <c r="K1132" t="s">
        <v>18</v>
      </c>
      <c r="L1132" t="s">
        <v>19</v>
      </c>
    </row>
    <row r="1133" spans="1:12">
      <c r="A1133">
        <v>1699</v>
      </c>
      <c r="B1133" t="s">
        <v>4404</v>
      </c>
      <c r="C1133" t="s">
        <v>4405</v>
      </c>
      <c r="D1133" t="s">
        <v>14</v>
      </c>
      <c r="E1133" t="s">
        <v>4406</v>
      </c>
      <c r="F1133" t="s">
        <v>124</v>
      </c>
      <c r="G1133" t="str">
        <f>"0071051"</f>
        <v>0</v>
      </c>
      <c r="H1133">
        <v>900.0</v>
      </c>
      <c r="I1133">
        <v>116.25</v>
      </c>
      <c r="J1133" t="s">
        <v>4407</v>
      </c>
      <c r="K1133" t="s">
        <v>18</v>
      </c>
      <c r="L1133" t="s">
        <v>19</v>
      </c>
    </row>
    <row r="1134" spans="1:12">
      <c r="A1134">
        <v>1700</v>
      </c>
      <c r="B1134" t="s">
        <v>4408</v>
      </c>
      <c r="C1134" t="s">
        <v>4409</v>
      </c>
      <c r="D1134" t="s">
        <v>14</v>
      </c>
      <c r="E1134" t="s">
        <v>4410</v>
      </c>
      <c r="F1134" t="s">
        <v>473</v>
      </c>
      <c r="G1134" t="str">
        <f>"0094010"</f>
        <v>0</v>
      </c>
      <c r="H1134">
        <v>900.0</v>
      </c>
      <c r="I1134">
        <v>120.0</v>
      </c>
      <c r="J1134" t="s">
        <v>4411</v>
      </c>
      <c r="K1134" t="s">
        <v>18</v>
      </c>
      <c r="L1134" t="s">
        <v>19</v>
      </c>
    </row>
    <row r="1135" spans="1:12">
      <c r="A1135">
        <v>1701</v>
      </c>
      <c r="B1135" t="s">
        <v>4412</v>
      </c>
      <c r="C1135" t="s">
        <v>4413</v>
      </c>
      <c r="D1135" t="s">
        <v>45</v>
      </c>
      <c r="E1135" t="s">
        <v>4414</v>
      </c>
      <c r="F1135" t="s">
        <v>322</v>
      </c>
      <c r="G1135" t="str">
        <f>"0091011"</f>
        <v>0</v>
      </c>
      <c r="H1135">
        <v>900.0</v>
      </c>
      <c r="I1135">
        <v>123.75</v>
      </c>
      <c r="J1135" t="s">
        <v>4415</v>
      </c>
      <c r="K1135" t="s">
        <v>18</v>
      </c>
      <c r="L1135" t="s">
        <v>19</v>
      </c>
    </row>
    <row r="1136" spans="1:12">
      <c r="A1136">
        <v>1702</v>
      </c>
      <c r="B1136" t="s">
        <v>4416</v>
      </c>
      <c r="C1136" t="s">
        <v>4417</v>
      </c>
      <c r="D1136" t="s">
        <v>45</v>
      </c>
      <c r="E1136" t="s">
        <v>4418</v>
      </c>
      <c r="F1136" t="s">
        <v>124</v>
      </c>
      <c r="G1136" t="str">
        <f>"0071051"</f>
        <v>0</v>
      </c>
      <c r="H1136">
        <v>900.0</v>
      </c>
      <c r="I1136">
        <v>134.25</v>
      </c>
      <c r="J1136" t="s">
        <v>4419</v>
      </c>
      <c r="K1136" t="s">
        <v>18</v>
      </c>
      <c r="L1136" t="s">
        <v>19</v>
      </c>
    </row>
    <row r="1137" spans="1:12">
      <c r="A1137">
        <v>1703</v>
      </c>
      <c r="B1137" t="s">
        <v>4420</v>
      </c>
      <c r="C1137" t="s">
        <v>4421</v>
      </c>
      <c r="D1137" t="s">
        <v>45</v>
      </c>
      <c r="E1137" t="s">
        <v>4422</v>
      </c>
      <c r="F1137" t="s">
        <v>81</v>
      </c>
      <c r="G1137" t="str">
        <f>"0093021"</f>
        <v>0</v>
      </c>
      <c r="H1137">
        <v>900.0</v>
      </c>
      <c r="I1137">
        <v>123.75</v>
      </c>
      <c r="J1137" t="s">
        <v>4423</v>
      </c>
      <c r="K1137" t="s">
        <v>18</v>
      </c>
      <c r="L1137" t="s">
        <v>19</v>
      </c>
    </row>
    <row r="1138" spans="1:12">
      <c r="A1138">
        <v>1704</v>
      </c>
      <c r="B1138" t="s">
        <v>4424</v>
      </c>
      <c r="C1138" t="s">
        <v>4425</v>
      </c>
      <c r="D1138" t="s">
        <v>45</v>
      </c>
      <c r="E1138" t="s">
        <v>4426</v>
      </c>
      <c r="F1138" t="s">
        <v>86</v>
      </c>
      <c r="G1138" t="str">
        <f>"0093030"</f>
        <v>0</v>
      </c>
      <c r="H1138">
        <v>900.0</v>
      </c>
      <c r="I1138">
        <v>123.75</v>
      </c>
      <c r="J1138" t="s">
        <v>4427</v>
      </c>
      <c r="K1138" t="s">
        <v>18</v>
      </c>
      <c r="L1138" t="s">
        <v>19</v>
      </c>
    </row>
    <row r="1139" spans="1:12">
      <c r="A1139">
        <v>1706</v>
      </c>
      <c r="B1139" t="s">
        <v>4428</v>
      </c>
      <c r="C1139" t="s">
        <v>4429</v>
      </c>
      <c r="D1139" t="s">
        <v>14</v>
      </c>
      <c r="E1139" t="s">
        <v>4430</v>
      </c>
      <c r="F1139" t="s">
        <v>81</v>
      </c>
      <c r="G1139" t="str">
        <f>"0093021"</f>
        <v>0</v>
      </c>
      <c r="H1139">
        <v>900.0</v>
      </c>
      <c r="I1139">
        <v>131.25</v>
      </c>
      <c r="J1139" t="s">
        <v>4431</v>
      </c>
      <c r="K1139" t="s">
        <v>18</v>
      </c>
      <c r="L1139" t="s">
        <v>19</v>
      </c>
    </row>
    <row r="1140" spans="1:12">
      <c r="A1140">
        <v>1707</v>
      </c>
      <c r="B1140" t="s">
        <v>4432</v>
      </c>
      <c r="C1140" t="s">
        <v>4433</v>
      </c>
      <c r="D1140" t="s">
        <v>45</v>
      </c>
      <c r="E1140" t="s">
        <v>4434</v>
      </c>
      <c r="F1140" t="s">
        <v>322</v>
      </c>
      <c r="G1140" t="str">
        <f>"0091011"</f>
        <v>0</v>
      </c>
      <c r="H1140">
        <v>900.0</v>
      </c>
      <c r="I1140">
        <v>135.0</v>
      </c>
      <c r="J1140" t="s">
        <v>4435</v>
      </c>
      <c r="K1140" t="s">
        <v>18</v>
      </c>
      <c r="L1140" t="s">
        <v>19</v>
      </c>
    </row>
    <row r="1141" spans="1:12">
      <c r="A1141">
        <v>1708</v>
      </c>
      <c r="B1141" t="s">
        <v>4436</v>
      </c>
      <c r="C1141" t="s">
        <v>3161</v>
      </c>
      <c r="D1141" t="s">
        <v>45</v>
      </c>
      <c r="E1141" t="s">
        <v>4437</v>
      </c>
      <c r="F1141" t="s">
        <v>81</v>
      </c>
      <c r="G1141" t="str">
        <f>"0093021"</f>
        <v>0</v>
      </c>
      <c r="H1141">
        <v>940.0</v>
      </c>
      <c r="I1141">
        <v>141.0</v>
      </c>
      <c r="J1141" t="s">
        <v>2291</v>
      </c>
      <c r="K1141" t="s">
        <v>18</v>
      </c>
      <c r="L1141" t="s">
        <v>19</v>
      </c>
    </row>
    <row r="1142" spans="1:12">
      <c r="A1142">
        <v>1709</v>
      </c>
      <c r="B1142" t="s">
        <v>4438</v>
      </c>
      <c r="C1142" t="s">
        <v>4439</v>
      </c>
      <c r="D1142" t="s">
        <v>45</v>
      </c>
      <c r="E1142" t="s">
        <v>4440</v>
      </c>
      <c r="F1142" t="s">
        <v>455</v>
      </c>
      <c r="G1142" t="str">
        <f>"1021030"</f>
        <v>0</v>
      </c>
      <c r="H1142">
        <v>900.0</v>
      </c>
      <c r="I1142">
        <v>135.0</v>
      </c>
      <c r="J1142" t="s">
        <v>4441</v>
      </c>
      <c r="K1142" t="s">
        <v>18</v>
      </c>
      <c r="L1142" t="s">
        <v>19</v>
      </c>
    </row>
    <row r="1143" spans="1:12">
      <c r="A1143">
        <v>1710</v>
      </c>
      <c r="B1143" t="s">
        <v>4442</v>
      </c>
      <c r="C1143" t="s">
        <v>4443</v>
      </c>
      <c r="D1143" t="s">
        <v>45</v>
      </c>
      <c r="E1143" t="s">
        <v>4444</v>
      </c>
      <c r="F1143" t="s">
        <v>81</v>
      </c>
      <c r="G1143" t="str">
        <f>"0093021"</f>
        <v>0</v>
      </c>
      <c r="H1143">
        <v>900.0</v>
      </c>
      <c r="I1143">
        <v>105.0</v>
      </c>
      <c r="J1143" t="s">
        <v>4445</v>
      </c>
      <c r="K1143" t="s">
        <v>18</v>
      </c>
      <c r="L1143" t="s">
        <v>19</v>
      </c>
    </row>
    <row r="1144" spans="1:12">
      <c r="A1144">
        <v>1711</v>
      </c>
      <c r="B1144" t="s">
        <v>4446</v>
      </c>
      <c r="C1144" t="s">
        <v>4447</v>
      </c>
      <c r="D1144" t="s">
        <v>45</v>
      </c>
      <c r="E1144" t="s">
        <v>4448</v>
      </c>
      <c r="F1144" t="s">
        <v>124</v>
      </c>
      <c r="G1144" t="str">
        <f>"0071051"</f>
        <v>0</v>
      </c>
      <c r="H1144">
        <v>900.0</v>
      </c>
      <c r="I1144">
        <v>127.5</v>
      </c>
      <c r="J1144" t="s">
        <v>4449</v>
      </c>
      <c r="K1144" t="s">
        <v>18</v>
      </c>
      <c r="L1144" t="s">
        <v>19</v>
      </c>
    </row>
    <row r="1145" spans="1:12">
      <c r="A1145">
        <v>1712</v>
      </c>
      <c r="B1145" t="s">
        <v>4450</v>
      </c>
      <c r="C1145" t="s">
        <v>4451</v>
      </c>
      <c r="D1145" t="s">
        <v>45</v>
      </c>
      <c r="E1145" t="s">
        <v>4452</v>
      </c>
      <c r="F1145" t="s">
        <v>81</v>
      </c>
      <c r="G1145" t="str">
        <f>"0093021"</f>
        <v>0</v>
      </c>
      <c r="H1145">
        <v>900.0</v>
      </c>
      <c r="I1145">
        <v>123.75</v>
      </c>
      <c r="J1145" t="s">
        <v>4453</v>
      </c>
      <c r="K1145" t="s">
        <v>18</v>
      </c>
      <c r="L1145" t="s">
        <v>19</v>
      </c>
    </row>
    <row r="1146" spans="1:12">
      <c r="A1146">
        <v>1713</v>
      </c>
      <c r="B1146" t="s">
        <v>4454</v>
      </c>
      <c r="C1146" t="s">
        <v>4455</v>
      </c>
      <c r="D1146" t="s">
        <v>45</v>
      </c>
      <c r="E1146" t="s">
        <v>4456</v>
      </c>
      <c r="F1146" t="s">
        <v>81</v>
      </c>
      <c r="G1146" t="str">
        <f>"0093021"</f>
        <v>0</v>
      </c>
      <c r="H1146">
        <v>900.0</v>
      </c>
      <c r="I1146">
        <v>120.0</v>
      </c>
      <c r="J1146" t="s">
        <v>4457</v>
      </c>
      <c r="K1146" t="s">
        <v>18</v>
      </c>
      <c r="L1146" t="s">
        <v>19</v>
      </c>
    </row>
    <row r="1147" spans="1:12">
      <c r="A1147">
        <v>1714</v>
      </c>
      <c r="B1147" t="s">
        <v>4458</v>
      </c>
      <c r="C1147" t="s">
        <v>4459</v>
      </c>
      <c r="D1147" t="s">
        <v>45</v>
      </c>
      <c r="E1147" t="s">
        <v>4460</v>
      </c>
      <c r="F1147" t="s">
        <v>81</v>
      </c>
      <c r="G1147" t="str">
        <f>"0093021"</f>
        <v>0</v>
      </c>
      <c r="H1147">
        <v>900.0</v>
      </c>
      <c r="I1147">
        <v>123.0</v>
      </c>
      <c r="J1147" t="s">
        <v>4461</v>
      </c>
      <c r="K1147" t="s">
        <v>18</v>
      </c>
      <c r="L1147" t="s">
        <v>19</v>
      </c>
    </row>
    <row r="1148" spans="1:12">
      <c r="A1148">
        <v>1715</v>
      </c>
      <c r="B1148" t="s">
        <v>4462</v>
      </c>
      <c r="C1148" t="s">
        <v>4463</v>
      </c>
      <c r="D1148" t="s">
        <v>45</v>
      </c>
      <c r="E1148" t="s">
        <v>4464</v>
      </c>
      <c r="F1148" t="s">
        <v>101</v>
      </c>
      <c r="G1148" t="str">
        <f>"0014020"</f>
        <v>0</v>
      </c>
      <c r="H1148">
        <v>2585.0</v>
      </c>
      <c r="I1148">
        <v>517.0</v>
      </c>
      <c r="J1148" t="s">
        <v>4465</v>
      </c>
      <c r="K1148" t="s">
        <v>18</v>
      </c>
      <c r="L1148" t="s">
        <v>19</v>
      </c>
    </row>
    <row r="1149" spans="1:12">
      <c r="A1149">
        <v>1716</v>
      </c>
      <c r="B1149" t="s">
        <v>4466</v>
      </c>
      <c r="C1149" t="s">
        <v>4467</v>
      </c>
      <c r="D1149" t="s">
        <v>14</v>
      </c>
      <c r="E1149" t="s">
        <v>4468</v>
      </c>
      <c r="F1149" t="s">
        <v>81</v>
      </c>
      <c r="G1149" t="str">
        <f>"0093021"</f>
        <v>0</v>
      </c>
      <c r="H1149">
        <v>900.0</v>
      </c>
      <c r="I1149">
        <v>116.25</v>
      </c>
      <c r="J1149" t="s">
        <v>4469</v>
      </c>
      <c r="K1149" t="s">
        <v>18</v>
      </c>
      <c r="L1149" t="s">
        <v>19</v>
      </c>
    </row>
    <row r="1150" spans="1:12">
      <c r="A1150">
        <v>1717</v>
      </c>
      <c r="B1150" t="s">
        <v>4470</v>
      </c>
      <c r="C1150" t="s">
        <v>4471</v>
      </c>
      <c r="D1150" t="s">
        <v>45</v>
      </c>
      <c r="E1150" t="s">
        <v>4472</v>
      </c>
      <c r="F1150" t="s">
        <v>1699</v>
      </c>
      <c r="G1150" t="str">
        <f>"9011031"</f>
        <v>0</v>
      </c>
      <c r="H1150">
        <v>900.0</v>
      </c>
      <c r="I1150">
        <v>105.0</v>
      </c>
      <c r="J1150" t="s">
        <v>4473</v>
      </c>
      <c r="K1150" t="s">
        <v>18</v>
      </c>
      <c r="L1150" t="s">
        <v>19</v>
      </c>
    </row>
    <row r="1151" spans="1:12">
      <c r="A1151">
        <v>1718</v>
      </c>
      <c r="B1151" t="s">
        <v>4474</v>
      </c>
      <c r="C1151" t="s">
        <v>4475</v>
      </c>
      <c r="D1151" t="s">
        <v>14</v>
      </c>
      <c r="E1151" t="s">
        <v>4476</v>
      </c>
      <c r="F1151" t="s">
        <v>278</v>
      </c>
      <c r="G1151" t="str">
        <f>"0091021"</f>
        <v>0</v>
      </c>
      <c r="H1151">
        <v>1320.0</v>
      </c>
      <c r="I1151">
        <v>198.0</v>
      </c>
      <c r="J1151" t="s">
        <v>1715</v>
      </c>
      <c r="K1151" t="s">
        <v>18</v>
      </c>
      <c r="L1151" t="s">
        <v>19</v>
      </c>
    </row>
    <row r="1152" spans="1:12">
      <c r="A1152">
        <v>1719</v>
      </c>
      <c r="B1152" t="s">
        <v>4477</v>
      </c>
      <c r="C1152" t="s">
        <v>4478</v>
      </c>
      <c r="D1152" t="s">
        <v>45</v>
      </c>
      <c r="E1152" t="s">
        <v>4479</v>
      </c>
      <c r="F1152" t="s">
        <v>513</v>
      </c>
      <c r="G1152" t="str">
        <f>"0017052"</f>
        <v>0</v>
      </c>
      <c r="H1152">
        <v>3500.0</v>
      </c>
      <c r="I1152">
        <v>950.0</v>
      </c>
      <c r="J1152" t="s">
        <v>601</v>
      </c>
      <c r="K1152" t="s">
        <v>18</v>
      </c>
      <c r="L1152" t="s">
        <v>19</v>
      </c>
    </row>
    <row r="1153" spans="1:12">
      <c r="A1153">
        <v>1720</v>
      </c>
      <c r="B1153" t="s">
        <v>4480</v>
      </c>
      <c r="C1153" t="s">
        <v>4481</v>
      </c>
      <c r="D1153" t="s">
        <v>45</v>
      </c>
      <c r="E1153" t="s">
        <v>4482</v>
      </c>
      <c r="F1153" t="s">
        <v>564</v>
      </c>
      <c r="G1153" t="str">
        <f>"0096010"</f>
        <v>0</v>
      </c>
      <c r="H1153">
        <v>900.0</v>
      </c>
      <c r="I1153">
        <v>120.0</v>
      </c>
      <c r="J1153" t="s">
        <v>451</v>
      </c>
      <c r="K1153" t="s">
        <v>18</v>
      </c>
      <c r="L1153" t="s">
        <v>19</v>
      </c>
    </row>
    <row r="1154" spans="1:12">
      <c r="A1154">
        <v>1721</v>
      </c>
      <c r="B1154" t="s">
        <v>4483</v>
      </c>
      <c r="C1154" t="s">
        <v>4484</v>
      </c>
      <c r="D1154" t="s">
        <v>45</v>
      </c>
      <c r="E1154" t="s">
        <v>4485</v>
      </c>
      <c r="F1154" t="s">
        <v>322</v>
      </c>
      <c r="G1154" t="str">
        <f>"0091011"</f>
        <v>0</v>
      </c>
      <c r="H1154">
        <v>1100.0</v>
      </c>
      <c r="I1154">
        <v>165.0</v>
      </c>
      <c r="J1154" t="s">
        <v>4486</v>
      </c>
      <c r="K1154" t="s">
        <v>18</v>
      </c>
      <c r="L1154" t="s">
        <v>19</v>
      </c>
    </row>
    <row r="1155" spans="1:12">
      <c r="A1155">
        <v>1722</v>
      </c>
      <c r="B1155" t="s">
        <v>4487</v>
      </c>
      <c r="C1155" t="s">
        <v>4488</v>
      </c>
      <c r="D1155" t="s">
        <v>45</v>
      </c>
      <c r="E1155" t="s">
        <v>4489</v>
      </c>
      <c r="F1155" t="s">
        <v>81</v>
      </c>
      <c r="G1155" t="str">
        <f>"0093021"</f>
        <v>0</v>
      </c>
      <c r="H1155">
        <v>900.0</v>
      </c>
      <c r="I1155">
        <v>127.5</v>
      </c>
      <c r="J1155" t="s">
        <v>4490</v>
      </c>
      <c r="K1155" t="s">
        <v>18</v>
      </c>
      <c r="L1155" t="s">
        <v>19</v>
      </c>
    </row>
    <row r="1156" spans="1:12">
      <c r="A1156">
        <v>1724</v>
      </c>
      <c r="B1156" t="s">
        <v>4491</v>
      </c>
      <c r="C1156" t="s">
        <v>4492</v>
      </c>
      <c r="D1156" t="s">
        <v>45</v>
      </c>
      <c r="E1156" t="s">
        <v>4493</v>
      </c>
      <c r="F1156" t="s">
        <v>960</v>
      </c>
      <c r="G1156" t="str">
        <f>"0021021"</f>
        <v>0</v>
      </c>
      <c r="H1156">
        <v>1870.0</v>
      </c>
      <c r="I1156">
        <v>280.5</v>
      </c>
      <c r="J1156" t="s">
        <v>4494</v>
      </c>
      <c r="K1156" t="s">
        <v>18</v>
      </c>
      <c r="L1156" t="s">
        <v>19</v>
      </c>
    </row>
    <row r="1157" spans="1:12">
      <c r="A1157">
        <v>1725</v>
      </c>
      <c r="B1157" t="s">
        <v>4495</v>
      </c>
      <c r="C1157" t="s">
        <v>4496</v>
      </c>
      <c r="D1157" t="s">
        <v>45</v>
      </c>
      <c r="E1157" t="s">
        <v>4497</v>
      </c>
      <c r="F1157" t="s">
        <v>3919</v>
      </c>
      <c r="G1157" t="str">
        <f>"0019020"</f>
        <v>0</v>
      </c>
      <c r="H1157">
        <v>2266.0</v>
      </c>
      <c r="I1157">
        <v>600.0</v>
      </c>
      <c r="J1157" t="s">
        <v>4498</v>
      </c>
      <c r="K1157" t="s">
        <v>18</v>
      </c>
      <c r="L1157" t="s">
        <v>19</v>
      </c>
    </row>
    <row r="1158" spans="1:12">
      <c r="A1158">
        <v>1726</v>
      </c>
      <c r="B1158" t="s">
        <v>1641</v>
      </c>
      <c r="C1158" t="s">
        <v>4499</v>
      </c>
      <c r="D1158" t="s">
        <v>14</v>
      </c>
      <c r="E1158" t="s">
        <v>4500</v>
      </c>
      <c r="F1158" t="s">
        <v>36</v>
      </c>
      <c r="G1158" t="str">
        <f>"6034011"</f>
        <v>0</v>
      </c>
      <c r="H1158">
        <v>900.0</v>
      </c>
      <c r="I1158">
        <v>250.0</v>
      </c>
      <c r="J1158" t="s">
        <v>4501</v>
      </c>
      <c r="K1158" t="s">
        <v>18</v>
      </c>
      <c r="L1158" t="s">
        <v>19</v>
      </c>
    </row>
    <row r="1159" spans="1:12">
      <c r="A1159">
        <v>1727</v>
      </c>
      <c r="B1159" t="s">
        <v>4502</v>
      </c>
      <c r="C1159" t="s">
        <v>4503</v>
      </c>
      <c r="D1159" t="s">
        <v>45</v>
      </c>
      <c r="E1159" t="s">
        <v>4504</v>
      </c>
      <c r="F1159" t="s">
        <v>195</v>
      </c>
      <c r="G1159" t="str">
        <f>"0017051"</f>
        <v>0</v>
      </c>
      <c r="H1159">
        <v>1540.0</v>
      </c>
      <c r="I1159">
        <v>231.0</v>
      </c>
      <c r="J1159" t="s">
        <v>4505</v>
      </c>
      <c r="K1159" t="s">
        <v>18</v>
      </c>
      <c r="L1159" t="s">
        <v>19</v>
      </c>
    </row>
    <row r="1160" spans="1:12">
      <c r="A1160">
        <v>1728</v>
      </c>
      <c r="B1160" t="s">
        <v>4506</v>
      </c>
      <c r="C1160" t="s">
        <v>4507</v>
      </c>
      <c r="D1160" t="s">
        <v>45</v>
      </c>
      <c r="E1160" t="s">
        <v>4508</v>
      </c>
      <c r="F1160" t="s">
        <v>91</v>
      </c>
      <c r="G1160" t="str">
        <f>"0101071"</f>
        <v>0</v>
      </c>
      <c r="H1160">
        <v>900.0</v>
      </c>
      <c r="I1160">
        <v>277.5</v>
      </c>
      <c r="J1160" t="s">
        <v>4509</v>
      </c>
      <c r="K1160" t="s">
        <v>18</v>
      </c>
      <c r="L1160" t="s">
        <v>19</v>
      </c>
    </row>
    <row r="1161" spans="1:12">
      <c r="A1161">
        <v>1729</v>
      </c>
      <c r="B1161" t="s">
        <v>4510</v>
      </c>
      <c r="C1161" t="s">
        <v>4511</v>
      </c>
      <c r="D1161" t="s">
        <v>45</v>
      </c>
      <c r="E1161" t="s">
        <v>4512</v>
      </c>
      <c r="F1161" t="s">
        <v>2247</v>
      </c>
      <c r="G1161" t="str">
        <f>"0017032"</f>
        <v>0</v>
      </c>
      <c r="H1161">
        <v>4500.0</v>
      </c>
      <c r="I1161">
        <v>1138.0</v>
      </c>
      <c r="J1161" t="s">
        <v>27</v>
      </c>
      <c r="K1161" t="s">
        <v>18</v>
      </c>
      <c r="L1161" t="s">
        <v>19</v>
      </c>
    </row>
    <row r="1162" spans="1:12">
      <c r="A1162">
        <v>1730</v>
      </c>
      <c r="B1162" t="s">
        <v>4513</v>
      </c>
      <c r="C1162" t="s">
        <v>4514</v>
      </c>
      <c r="D1162" t="s">
        <v>45</v>
      </c>
      <c r="E1162" t="s">
        <v>4515</v>
      </c>
      <c r="F1162" t="s">
        <v>96</v>
      </c>
      <c r="G1162" t="str">
        <f>"0091013"</f>
        <v>0</v>
      </c>
      <c r="H1162">
        <v>1655.0</v>
      </c>
      <c r="I1162">
        <v>248.25</v>
      </c>
      <c r="J1162" t="s">
        <v>4038</v>
      </c>
      <c r="K1162" t="s">
        <v>18</v>
      </c>
      <c r="L1162" t="s">
        <v>19</v>
      </c>
    </row>
    <row r="1163" spans="1:12">
      <c r="A1163">
        <v>1731</v>
      </c>
      <c r="B1163" t="s">
        <v>1114</v>
      </c>
      <c r="C1163" t="s">
        <v>4516</v>
      </c>
      <c r="D1163" t="s">
        <v>14</v>
      </c>
      <c r="E1163" t="s">
        <v>4517</v>
      </c>
      <c r="F1163" t="s">
        <v>1163</v>
      </c>
      <c r="G1163" t="str">
        <f>"9015011"</f>
        <v>0</v>
      </c>
      <c r="H1163">
        <v>1200.0</v>
      </c>
      <c r="I1163">
        <v>180.0</v>
      </c>
      <c r="J1163" t="s">
        <v>4518</v>
      </c>
      <c r="K1163" t="s">
        <v>18</v>
      </c>
      <c r="L1163" t="s">
        <v>19</v>
      </c>
    </row>
    <row r="1164" spans="1:12">
      <c r="A1164">
        <v>1732</v>
      </c>
      <c r="B1164" t="s">
        <v>4519</v>
      </c>
      <c r="C1164" t="s">
        <v>4520</v>
      </c>
      <c r="D1164" t="s">
        <v>14</v>
      </c>
      <c r="E1164" t="s">
        <v>4521</v>
      </c>
      <c r="F1164" t="s">
        <v>4522</v>
      </c>
      <c r="G1164" t="str">
        <f>"0041021"</f>
        <v>0</v>
      </c>
      <c r="H1164">
        <v>925.0</v>
      </c>
      <c r="I1164">
        <v>138.75</v>
      </c>
      <c r="J1164" t="s">
        <v>3446</v>
      </c>
      <c r="K1164" t="s">
        <v>18</v>
      </c>
      <c r="L1164" t="s">
        <v>19</v>
      </c>
    </row>
    <row r="1165" spans="1:12">
      <c r="A1165">
        <v>1733</v>
      </c>
      <c r="B1165" t="s">
        <v>4523</v>
      </c>
      <c r="C1165" t="s">
        <v>4524</v>
      </c>
      <c r="D1165" t="s">
        <v>14</v>
      </c>
      <c r="E1165" t="s">
        <v>4525</v>
      </c>
      <c r="F1165" t="s">
        <v>1699</v>
      </c>
      <c r="G1165" t="str">
        <f>"9011031"</f>
        <v>0</v>
      </c>
      <c r="H1165">
        <v>900.0</v>
      </c>
      <c r="I1165">
        <v>129.75</v>
      </c>
      <c r="J1165" t="s">
        <v>4526</v>
      </c>
      <c r="K1165" t="s">
        <v>18</v>
      </c>
      <c r="L1165" t="s">
        <v>19</v>
      </c>
    </row>
    <row r="1166" spans="1:12">
      <c r="A1166">
        <v>1734</v>
      </c>
      <c r="B1166" t="s">
        <v>4527</v>
      </c>
      <c r="C1166" t="s">
        <v>4528</v>
      </c>
      <c r="D1166" t="s">
        <v>45</v>
      </c>
      <c r="E1166" t="s">
        <v>4529</v>
      </c>
      <c r="F1166" t="s">
        <v>124</v>
      </c>
      <c r="G1166" t="str">
        <f>"0071051"</f>
        <v>0</v>
      </c>
      <c r="H1166">
        <v>900.0</v>
      </c>
      <c r="I1166">
        <v>105.0</v>
      </c>
      <c r="J1166" t="s">
        <v>4530</v>
      </c>
      <c r="K1166" t="s">
        <v>18</v>
      </c>
      <c r="L1166" t="s">
        <v>19</v>
      </c>
    </row>
    <row r="1167" spans="1:12">
      <c r="A1167">
        <v>1737</v>
      </c>
      <c r="B1167" t="s">
        <v>4531</v>
      </c>
      <c r="C1167" t="s">
        <v>4532</v>
      </c>
      <c r="D1167" t="s">
        <v>45</v>
      </c>
      <c r="E1167" t="s">
        <v>4533</v>
      </c>
      <c r="F1167" t="s">
        <v>322</v>
      </c>
      <c r="G1167" t="str">
        <f>"0091011"</f>
        <v>0</v>
      </c>
      <c r="H1167">
        <v>900.0</v>
      </c>
      <c r="I1167">
        <v>116.25</v>
      </c>
      <c r="J1167" t="s">
        <v>4534</v>
      </c>
      <c r="K1167" t="s">
        <v>18</v>
      </c>
      <c r="L1167" t="s">
        <v>19</v>
      </c>
    </row>
    <row r="1168" spans="1:12">
      <c r="A1168">
        <v>1738</v>
      </c>
      <c r="B1168" t="s">
        <v>54</v>
      </c>
      <c r="C1168" t="s">
        <v>4535</v>
      </c>
      <c r="D1168" t="s">
        <v>14</v>
      </c>
      <c r="E1168" t="s">
        <v>4536</v>
      </c>
      <c r="F1168" t="s">
        <v>81</v>
      </c>
      <c r="G1168" t="str">
        <f>"0093021"</f>
        <v>0</v>
      </c>
      <c r="H1168">
        <v>900.0</v>
      </c>
      <c r="I1168">
        <v>120.0</v>
      </c>
      <c r="J1168" t="s">
        <v>4537</v>
      </c>
      <c r="K1168" t="s">
        <v>18</v>
      </c>
      <c r="L1168" t="s">
        <v>19</v>
      </c>
    </row>
    <row r="1169" spans="1:12">
      <c r="A1169">
        <v>1739</v>
      </c>
      <c r="B1169" t="s">
        <v>4538</v>
      </c>
      <c r="C1169" t="s">
        <v>4539</v>
      </c>
      <c r="D1169" t="s">
        <v>14</v>
      </c>
      <c r="E1169" t="s">
        <v>4540</v>
      </c>
      <c r="F1169" t="s">
        <v>36</v>
      </c>
      <c r="G1169" t="str">
        <f>"6034011"</f>
        <v>0</v>
      </c>
      <c r="H1169">
        <v>900.0</v>
      </c>
      <c r="I1169">
        <v>105.0</v>
      </c>
      <c r="J1169" t="s">
        <v>4541</v>
      </c>
      <c r="K1169" t="s">
        <v>18</v>
      </c>
      <c r="L1169" t="s">
        <v>19</v>
      </c>
    </row>
    <row r="1170" spans="1:12">
      <c r="A1170">
        <v>1740</v>
      </c>
      <c r="B1170" t="s">
        <v>4542</v>
      </c>
      <c r="C1170" t="s">
        <v>4543</v>
      </c>
      <c r="D1170" t="s">
        <v>45</v>
      </c>
      <c r="E1170" t="s">
        <v>4544</v>
      </c>
      <c r="F1170" t="s">
        <v>1699</v>
      </c>
      <c r="G1170" t="str">
        <f>"9011031"</f>
        <v>0</v>
      </c>
      <c r="H1170">
        <v>900.0</v>
      </c>
      <c r="I1170">
        <v>105.0</v>
      </c>
      <c r="J1170" t="s">
        <v>4545</v>
      </c>
      <c r="K1170" t="s">
        <v>18</v>
      </c>
      <c r="L1170" t="s">
        <v>19</v>
      </c>
    </row>
    <row r="1171" spans="1:12">
      <c r="A1171">
        <v>1741</v>
      </c>
      <c r="B1171" t="s">
        <v>4546</v>
      </c>
      <c r="C1171" t="s">
        <v>4547</v>
      </c>
      <c r="D1171" t="s">
        <v>14</v>
      </c>
      <c r="E1171" t="s">
        <v>4548</v>
      </c>
      <c r="F1171" t="s">
        <v>36</v>
      </c>
      <c r="G1171" t="str">
        <f>"6034011"</f>
        <v>0</v>
      </c>
      <c r="H1171">
        <v>950.0</v>
      </c>
      <c r="I1171">
        <v>142.5</v>
      </c>
      <c r="J1171" t="s">
        <v>4549</v>
      </c>
      <c r="K1171" t="s">
        <v>18</v>
      </c>
      <c r="L1171" t="s">
        <v>19</v>
      </c>
    </row>
    <row r="1172" spans="1:12">
      <c r="A1172">
        <v>1743</v>
      </c>
      <c r="B1172" t="s">
        <v>4550</v>
      </c>
      <c r="C1172" t="s">
        <v>4551</v>
      </c>
      <c r="D1172" t="s">
        <v>14</v>
      </c>
      <c r="E1172" t="s">
        <v>4552</v>
      </c>
      <c r="F1172" t="s">
        <v>168</v>
      </c>
      <c r="G1172" t="str">
        <f>"8035010"</f>
        <v>0</v>
      </c>
      <c r="H1172">
        <v>900.0</v>
      </c>
      <c r="I1172">
        <v>123.75</v>
      </c>
      <c r="J1172" t="s">
        <v>4553</v>
      </c>
      <c r="K1172" t="s">
        <v>18</v>
      </c>
      <c r="L1172" t="s">
        <v>19</v>
      </c>
    </row>
    <row r="1173" spans="1:12">
      <c r="A1173">
        <v>1744</v>
      </c>
      <c r="B1173" t="s">
        <v>4554</v>
      </c>
      <c r="C1173" t="s">
        <v>4555</v>
      </c>
      <c r="D1173" t="s">
        <v>45</v>
      </c>
      <c r="E1173" t="s">
        <v>4556</v>
      </c>
      <c r="F1173" t="s">
        <v>81</v>
      </c>
      <c r="G1173" t="str">
        <f>"0093021"</f>
        <v>0</v>
      </c>
      <c r="H1173">
        <v>925.0</v>
      </c>
      <c r="I1173">
        <v>138.75</v>
      </c>
      <c r="J1173" t="s">
        <v>4557</v>
      </c>
      <c r="K1173" t="s">
        <v>18</v>
      </c>
      <c r="L1173" t="s">
        <v>19</v>
      </c>
    </row>
    <row r="1174" spans="1:12">
      <c r="A1174">
        <v>1745</v>
      </c>
      <c r="B1174" t="s">
        <v>4558</v>
      </c>
      <c r="C1174" t="s">
        <v>4559</v>
      </c>
      <c r="D1174" t="s">
        <v>14</v>
      </c>
      <c r="E1174" t="s">
        <v>4560</v>
      </c>
      <c r="F1174" t="s">
        <v>3429</v>
      </c>
      <c r="G1174" t="str">
        <f>"0065020"</f>
        <v>0</v>
      </c>
      <c r="H1174">
        <v>1182.0</v>
      </c>
      <c r="I1174">
        <v>177.3</v>
      </c>
      <c r="J1174" t="s">
        <v>4561</v>
      </c>
      <c r="K1174" t="s">
        <v>18</v>
      </c>
      <c r="L1174" t="s">
        <v>19</v>
      </c>
    </row>
    <row r="1175" spans="1:12">
      <c r="A1175">
        <v>1746</v>
      </c>
      <c r="B1175" t="s">
        <v>4562</v>
      </c>
      <c r="C1175" t="s">
        <v>4563</v>
      </c>
      <c r="D1175" t="s">
        <v>14</v>
      </c>
      <c r="E1175" t="s">
        <v>4564</v>
      </c>
      <c r="F1175" t="s">
        <v>225</v>
      </c>
      <c r="G1175" t="str">
        <f>"0082030"</f>
        <v>0</v>
      </c>
      <c r="H1175">
        <v>900.0</v>
      </c>
      <c r="I1175">
        <v>120.0</v>
      </c>
      <c r="J1175" t="s">
        <v>4565</v>
      </c>
      <c r="K1175" t="s">
        <v>18</v>
      </c>
      <c r="L1175" t="s">
        <v>19</v>
      </c>
    </row>
    <row r="1176" spans="1:12">
      <c r="A1176">
        <v>1748</v>
      </c>
      <c r="B1176" t="s">
        <v>4566</v>
      </c>
      <c r="C1176" t="s">
        <v>4567</v>
      </c>
      <c r="D1176" t="s">
        <v>45</v>
      </c>
      <c r="E1176" t="s">
        <v>4568</v>
      </c>
      <c r="F1176" t="s">
        <v>101</v>
      </c>
      <c r="G1176" t="str">
        <f>"0014020"</f>
        <v>0</v>
      </c>
      <c r="H1176">
        <v>2585.0</v>
      </c>
      <c r="I1176">
        <v>646.25</v>
      </c>
      <c r="J1176" t="s">
        <v>4569</v>
      </c>
      <c r="K1176" t="s">
        <v>18</v>
      </c>
      <c r="L1176" t="s">
        <v>19</v>
      </c>
    </row>
    <row r="1177" spans="1:12">
      <c r="A1177">
        <v>1749</v>
      </c>
      <c r="B1177" t="s">
        <v>4570</v>
      </c>
      <c r="C1177" t="s">
        <v>4571</v>
      </c>
      <c r="D1177" t="s">
        <v>45</v>
      </c>
      <c r="E1177" t="s">
        <v>4572</v>
      </c>
      <c r="F1177" t="s">
        <v>124</v>
      </c>
      <c r="G1177" t="str">
        <f>"0071051"</f>
        <v>0</v>
      </c>
      <c r="H1177">
        <v>900.0</v>
      </c>
      <c r="I1177">
        <v>123.75</v>
      </c>
      <c r="J1177" t="s">
        <v>4573</v>
      </c>
      <c r="K1177" t="s">
        <v>18</v>
      </c>
      <c r="L1177" t="s">
        <v>19</v>
      </c>
    </row>
    <row r="1178" spans="1:12">
      <c r="A1178">
        <v>1750</v>
      </c>
      <c r="B1178" t="s">
        <v>4574</v>
      </c>
      <c r="C1178" t="s">
        <v>4575</v>
      </c>
      <c r="D1178" t="s">
        <v>45</v>
      </c>
      <c r="E1178" t="s">
        <v>4576</v>
      </c>
      <c r="F1178" t="s">
        <v>322</v>
      </c>
      <c r="G1178" t="str">
        <f>"0091011"</f>
        <v>0</v>
      </c>
      <c r="H1178">
        <v>900.0</v>
      </c>
      <c r="I1178">
        <v>123.75</v>
      </c>
      <c r="J1178" t="s">
        <v>4577</v>
      </c>
      <c r="K1178" t="s">
        <v>18</v>
      </c>
      <c r="L1178" t="s">
        <v>19</v>
      </c>
    </row>
    <row r="1179" spans="1:12">
      <c r="A1179">
        <v>1751</v>
      </c>
      <c r="B1179" t="s">
        <v>4578</v>
      </c>
      <c r="C1179" t="s">
        <v>4579</v>
      </c>
      <c r="D1179" t="s">
        <v>14</v>
      </c>
      <c r="E1179" t="s">
        <v>4580</v>
      </c>
      <c r="F1179" t="s">
        <v>605</v>
      </c>
      <c r="G1179" t="str">
        <f>"9052041"</f>
        <v>0</v>
      </c>
      <c r="H1179">
        <v>900.0</v>
      </c>
      <c r="I1179">
        <v>105.0</v>
      </c>
      <c r="J1179" t="s">
        <v>4581</v>
      </c>
      <c r="K1179" t="s">
        <v>18</v>
      </c>
      <c r="L1179" t="s">
        <v>19</v>
      </c>
    </row>
    <row r="1180" spans="1:12">
      <c r="A1180">
        <v>1766</v>
      </c>
      <c r="B1180" t="s">
        <v>3144</v>
      </c>
      <c r="C1180" t="s">
        <v>4582</v>
      </c>
      <c r="D1180" t="s">
        <v>14</v>
      </c>
      <c r="E1180" t="s">
        <v>4583</v>
      </c>
      <c r="F1180" t="s">
        <v>4584</v>
      </c>
      <c r="G1180" t="str">
        <f>"8015211"</f>
        <v>0</v>
      </c>
      <c r="H1180">
        <v>4300.0</v>
      </c>
      <c r="I1180">
        <v>1100.0</v>
      </c>
      <c r="J1180" t="s">
        <v>3745</v>
      </c>
      <c r="K1180" t="s">
        <v>18</v>
      </c>
      <c r="L1180" t="s">
        <v>19</v>
      </c>
    </row>
    <row r="1181" spans="1:12">
      <c r="A1181">
        <v>1767</v>
      </c>
      <c r="B1181" t="s">
        <v>4585</v>
      </c>
      <c r="C1181" t="s">
        <v>4586</v>
      </c>
      <c r="D1181" t="s">
        <v>45</v>
      </c>
      <c r="E1181" t="s">
        <v>4587</v>
      </c>
      <c r="F1181" t="s">
        <v>4588</v>
      </c>
      <c r="G1181" t="str">
        <f>"8015250"</f>
        <v>0</v>
      </c>
      <c r="H1181">
        <v>4300.0</v>
      </c>
      <c r="I1181">
        <v>1000.0</v>
      </c>
      <c r="J1181" t="s">
        <v>307</v>
      </c>
      <c r="K1181" t="s">
        <v>18</v>
      </c>
      <c r="L1181" t="s">
        <v>19</v>
      </c>
    </row>
    <row r="1182" spans="1:12">
      <c r="A1182">
        <v>1769</v>
      </c>
      <c r="B1182" t="s">
        <v>4589</v>
      </c>
      <c r="C1182" t="s">
        <v>4590</v>
      </c>
      <c r="D1182" t="s">
        <v>45</v>
      </c>
      <c r="E1182" t="s">
        <v>4591</v>
      </c>
      <c r="F1182" t="s">
        <v>4592</v>
      </c>
      <c r="G1182" t="str">
        <f>"8014102"</f>
        <v>0</v>
      </c>
      <c r="H1182">
        <v>1775.0</v>
      </c>
      <c r="I1182">
        <v>566.25</v>
      </c>
      <c r="J1182" t="s">
        <v>1402</v>
      </c>
      <c r="K1182" t="s">
        <v>18</v>
      </c>
      <c r="L1182" t="s">
        <v>19</v>
      </c>
    </row>
    <row r="1183" spans="1:12">
      <c r="A1183">
        <v>1770</v>
      </c>
      <c r="B1183" t="s">
        <v>4593</v>
      </c>
      <c r="C1183" t="s">
        <v>4594</v>
      </c>
      <c r="D1183" t="s">
        <v>45</v>
      </c>
      <c r="E1183" t="s">
        <v>4595</v>
      </c>
      <c r="F1183" t="s">
        <v>2404</v>
      </c>
      <c r="G1183" t="str">
        <f>"8011032"</f>
        <v>0</v>
      </c>
      <c r="H1183">
        <v>1650.0</v>
      </c>
      <c r="I1183">
        <v>247.5</v>
      </c>
      <c r="J1183" t="s">
        <v>4596</v>
      </c>
      <c r="K1183" t="s">
        <v>18</v>
      </c>
      <c r="L1183" t="s">
        <v>19</v>
      </c>
    </row>
    <row r="1184" spans="1:12">
      <c r="A1184">
        <v>1771</v>
      </c>
      <c r="B1184" t="s">
        <v>4597</v>
      </c>
      <c r="C1184" t="s">
        <v>4598</v>
      </c>
      <c r="D1184" t="s">
        <v>14</v>
      </c>
      <c r="E1184" t="s">
        <v>4599</v>
      </c>
      <c r="F1184" t="s">
        <v>67</v>
      </c>
      <c r="G1184" t="str">
        <f>"8011031"</f>
        <v>0</v>
      </c>
      <c r="H1184">
        <v>1500.0</v>
      </c>
      <c r="I1184">
        <v>225.0</v>
      </c>
      <c r="J1184" t="s">
        <v>4600</v>
      </c>
      <c r="K1184" t="s">
        <v>18</v>
      </c>
      <c r="L1184" t="s">
        <v>19</v>
      </c>
    </row>
    <row r="1185" spans="1:12">
      <c r="A1185">
        <v>1772</v>
      </c>
      <c r="B1185" t="s">
        <v>4601</v>
      </c>
      <c r="C1185" t="s">
        <v>4602</v>
      </c>
      <c r="D1185" t="s">
        <v>14</v>
      </c>
      <c r="E1185" t="s">
        <v>4603</v>
      </c>
      <c r="F1185" t="s">
        <v>81</v>
      </c>
      <c r="G1185" t="str">
        <f>"0093021"</f>
        <v>0</v>
      </c>
      <c r="H1185">
        <v>1200.0</v>
      </c>
      <c r="I1185">
        <v>513.33</v>
      </c>
      <c r="J1185" t="s">
        <v>3701</v>
      </c>
      <c r="K1185" t="s">
        <v>18</v>
      </c>
      <c r="L1185" t="s">
        <v>19</v>
      </c>
    </row>
    <row r="1186" spans="1:12">
      <c r="A1186">
        <v>1773</v>
      </c>
      <c r="B1186" t="s">
        <v>4604</v>
      </c>
      <c r="C1186" t="s">
        <v>4605</v>
      </c>
      <c r="D1186" t="s">
        <v>45</v>
      </c>
      <c r="E1186" t="s">
        <v>4606</v>
      </c>
      <c r="F1186" t="s">
        <v>658</v>
      </c>
      <c r="G1186" t="str">
        <f>"8013061"</f>
        <v>0</v>
      </c>
      <c r="H1186">
        <v>900.0</v>
      </c>
      <c r="I1186">
        <v>105.0</v>
      </c>
      <c r="J1186" t="s">
        <v>4607</v>
      </c>
      <c r="K1186" t="s">
        <v>18</v>
      </c>
      <c r="L1186" t="s">
        <v>19</v>
      </c>
    </row>
    <row r="1187" spans="1:12">
      <c r="A1187">
        <v>1774</v>
      </c>
      <c r="B1187" t="s">
        <v>4608</v>
      </c>
      <c r="C1187" t="s">
        <v>4609</v>
      </c>
      <c r="D1187" t="s">
        <v>45</v>
      </c>
      <c r="E1187" t="s">
        <v>4610</v>
      </c>
      <c r="F1187" t="s">
        <v>658</v>
      </c>
      <c r="G1187" t="str">
        <f>"8013061"</f>
        <v>0</v>
      </c>
      <c r="H1187">
        <v>1500.0</v>
      </c>
      <c r="I1187">
        <v>225.0</v>
      </c>
      <c r="J1187" t="s">
        <v>4611</v>
      </c>
      <c r="K1187" t="s">
        <v>18</v>
      </c>
      <c r="L1187" t="s">
        <v>19</v>
      </c>
    </row>
    <row r="1188" spans="1:12">
      <c r="A1188">
        <v>1775</v>
      </c>
      <c r="B1188" t="s">
        <v>494</v>
      </c>
      <c r="C1188" t="s">
        <v>4612</v>
      </c>
      <c r="D1188" t="s">
        <v>14</v>
      </c>
      <c r="E1188" t="s">
        <v>4613</v>
      </c>
      <c r="F1188" t="s">
        <v>860</v>
      </c>
      <c r="G1188" t="str">
        <f>"0093052"</f>
        <v>0</v>
      </c>
      <c r="H1188">
        <v>900.0</v>
      </c>
      <c r="I1188">
        <v>105.0</v>
      </c>
      <c r="J1188" t="s">
        <v>4614</v>
      </c>
      <c r="K1188" t="s">
        <v>18</v>
      </c>
      <c r="L1188" t="s">
        <v>19</v>
      </c>
    </row>
    <row r="1189" spans="1:12">
      <c r="A1189">
        <v>1776</v>
      </c>
      <c r="B1189" t="s">
        <v>1924</v>
      </c>
      <c r="C1189" t="s">
        <v>4615</v>
      </c>
      <c r="D1189" t="s">
        <v>14</v>
      </c>
      <c r="E1189" t="s">
        <v>4616</v>
      </c>
      <c r="F1189" t="s">
        <v>860</v>
      </c>
      <c r="G1189" t="str">
        <f>"0093052"</f>
        <v>0</v>
      </c>
      <c r="H1189">
        <v>900.0</v>
      </c>
      <c r="I1189">
        <v>105.0</v>
      </c>
      <c r="J1189" t="s">
        <v>1443</v>
      </c>
      <c r="K1189" t="s">
        <v>18</v>
      </c>
      <c r="L1189" t="s">
        <v>19</v>
      </c>
    </row>
    <row r="1190" spans="1:12">
      <c r="A1190">
        <v>1777</v>
      </c>
      <c r="B1190" t="s">
        <v>4617</v>
      </c>
      <c r="C1190" t="s">
        <v>4618</v>
      </c>
      <c r="D1190" t="s">
        <v>14</v>
      </c>
      <c r="E1190" t="s">
        <v>4619</v>
      </c>
      <c r="F1190" t="s">
        <v>860</v>
      </c>
      <c r="G1190" t="str">
        <f>"0093052"</f>
        <v>0</v>
      </c>
      <c r="H1190">
        <v>900.0</v>
      </c>
      <c r="I1190">
        <v>105.0</v>
      </c>
      <c r="J1190" t="s">
        <v>4295</v>
      </c>
      <c r="K1190" t="s">
        <v>18</v>
      </c>
      <c r="L1190" t="s">
        <v>19</v>
      </c>
    </row>
    <row r="1191" spans="1:12">
      <c r="A1191">
        <v>1778</v>
      </c>
      <c r="B1191" t="s">
        <v>4620</v>
      </c>
      <c r="C1191" t="s">
        <v>4621</v>
      </c>
      <c r="D1191" t="s">
        <v>45</v>
      </c>
      <c r="E1191" t="s">
        <v>4622</v>
      </c>
      <c r="F1191" t="s">
        <v>1699</v>
      </c>
      <c r="G1191" t="str">
        <f>"9011031"</f>
        <v>0</v>
      </c>
      <c r="H1191">
        <v>900.0</v>
      </c>
      <c r="I1191">
        <v>105.0</v>
      </c>
      <c r="J1191" t="s">
        <v>4623</v>
      </c>
      <c r="K1191" t="s">
        <v>18</v>
      </c>
      <c r="L1191" t="s">
        <v>19</v>
      </c>
    </row>
    <row r="1192" spans="1:12">
      <c r="A1192">
        <v>1779</v>
      </c>
      <c r="B1192" t="s">
        <v>4624</v>
      </c>
      <c r="C1192" t="s">
        <v>4625</v>
      </c>
      <c r="D1192" t="s">
        <v>45</v>
      </c>
      <c r="E1192" t="s">
        <v>4626</v>
      </c>
      <c r="F1192" t="s">
        <v>1699</v>
      </c>
      <c r="G1192" t="str">
        <f>"9011031"</f>
        <v>0</v>
      </c>
      <c r="H1192">
        <v>900.0</v>
      </c>
      <c r="I1192">
        <v>105.0</v>
      </c>
      <c r="J1192" t="s">
        <v>4627</v>
      </c>
      <c r="K1192" t="s">
        <v>18</v>
      </c>
      <c r="L1192" t="s">
        <v>19</v>
      </c>
    </row>
    <row r="1193" spans="1:12">
      <c r="A1193">
        <v>1780</v>
      </c>
      <c r="B1193" t="s">
        <v>4628</v>
      </c>
      <c r="C1193" t="s">
        <v>4629</v>
      </c>
      <c r="D1193" t="s">
        <v>45</v>
      </c>
      <c r="E1193" t="s">
        <v>4630</v>
      </c>
      <c r="F1193" t="s">
        <v>1699</v>
      </c>
      <c r="G1193" t="str">
        <f>"9011031"</f>
        <v>0</v>
      </c>
      <c r="H1193">
        <v>900.0</v>
      </c>
      <c r="I1193">
        <v>105.0</v>
      </c>
      <c r="J1193" t="s">
        <v>4611</v>
      </c>
      <c r="K1193" t="s">
        <v>18</v>
      </c>
      <c r="L1193" t="s">
        <v>19</v>
      </c>
    </row>
    <row r="1194" spans="1:12">
      <c r="A1194">
        <v>1804</v>
      </c>
      <c r="B1194" t="s">
        <v>4631</v>
      </c>
      <c r="C1194" t="s">
        <v>4632</v>
      </c>
      <c r="D1194" t="s">
        <v>45</v>
      </c>
      <c r="E1194" t="s">
        <v>4633</v>
      </c>
      <c r="F1194" t="s">
        <v>2427</v>
      </c>
      <c r="G1194" t="str">
        <f>"0054021"</f>
        <v>0</v>
      </c>
      <c r="H1194">
        <v>900.0</v>
      </c>
      <c r="I1194">
        <v>1100.0</v>
      </c>
      <c r="J1194" t="s">
        <v>4634</v>
      </c>
      <c r="K1194" t="s">
        <v>18</v>
      </c>
      <c r="L1194" t="s">
        <v>19</v>
      </c>
    </row>
    <row r="1195" spans="1:12">
      <c r="A1195">
        <v>1806</v>
      </c>
      <c r="B1195" t="s">
        <v>4635</v>
      </c>
      <c r="C1195" t="s">
        <v>4636</v>
      </c>
      <c r="D1195" t="s">
        <v>14</v>
      </c>
      <c r="E1195" t="s">
        <v>4637</v>
      </c>
      <c r="F1195" t="s">
        <v>4638</v>
      </c>
      <c r="G1195" t="str">
        <f>"5021050"</f>
        <v>0</v>
      </c>
      <c r="H1195">
        <v>1100.0</v>
      </c>
      <c r="I1195">
        <v>165.0</v>
      </c>
      <c r="J1195" t="s">
        <v>1489</v>
      </c>
      <c r="K1195" t="s">
        <v>18</v>
      </c>
      <c r="L1195" t="s">
        <v>19</v>
      </c>
    </row>
    <row r="1196" spans="1:12">
      <c r="A1196">
        <v>1807</v>
      </c>
      <c r="B1196" t="s">
        <v>4639</v>
      </c>
      <c r="C1196" t="s">
        <v>4640</v>
      </c>
      <c r="D1196" t="s">
        <v>45</v>
      </c>
      <c r="E1196" t="s">
        <v>4641</v>
      </c>
      <c r="F1196" t="s">
        <v>371</v>
      </c>
      <c r="G1196" t="str">
        <f>"0093022"</f>
        <v>0</v>
      </c>
      <c r="H1196">
        <v>900.0</v>
      </c>
      <c r="I1196">
        <v>135.0</v>
      </c>
      <c r="J1196" t="s">
        <v>239</v>
      </c>
      <c r="K1196" t="s">
        <v>18</v>
      </c>
      <c r="L1196" t="s">
        <v>19</v>
      </c>
    </row>
    <row r="1197" spans="1:12">
      <c r="A1197">
        <v>1808</v>
      </c>
      <c r="B1197" t="s">
        <v>4642</v>
      </c>
      <c r="C1197" t="s">
        <v>4643</v>
      </c>
      <c r="D1197" t="s">
        <v>14</v>
      </c>
      <c r="E1197" t="s">
        <v>4644</v>
      </c>
      <c r="F1197" t="s">
        <v>3768</v>
      </c>
      <c r="G1197" t="str">
        <f>"8026042"</f>
        <v>0</v>
      </c>
      <c r="H1197">
        <v>1100.0</v>
      </c>
      <c r="I1197">
        <v>315.0</v>
      </c>
      <c r="J1197" t="s">
        <v>2082</v>
      </c>
      <c r="K1197" t="s">
        <v>18</v>
      </c>
      <c r="L1197" t="s">
        <v>19</v>
      </c>
    </row>
    <row r="1198" spans="1:12">
      <c r="A1198">
        <v>1809</v>
      </c>
      <c r="B1198" t="s">
        <v>2110</v>
      </c>
      <c r="C1198" t="s">
        <v>4645</v>
      </c>
      <c r="D1198" t="s">
        <v>45</v>
      </c>
      <c r="E1198" t="s">
        <v>4646</v>
      </c>
      <c r="F1198" t="s">
        <v>960</v>
      </c>
      <c r="G1198" t="str">
        <f>"0021021"</f>
        <v>0</v>
      </c>
      <c r="H1198">
        <v>1650.0</v>
      </c>
      <c r="I1198">
        <v>247.5</v>
      </c>
      <c r="J1198" t="s">
        <v>4647</v>
      </c>
      <c r="K1198" t="s">
        <v>18</v>
      </c>
      <c r="L1198" t="s">
        <v>19</v>
      </c>
    </row>
    <row r="1199" spans="1:12">
      <c r="A1199">
        <v>1810</v>
      </c>
      <c r="B1199" t="s">
        <v>4648</v>
      </c>
      <c r="C1199" t="s">
        <v>4649</v>
      </c>
      <c r="D1199" t="s">
        <v>14</v>
      </c>
      <c r="E1199" t="s">
        <v>4650</v>
      </c>
      <c r="F1199" t="s">
        <v>3954</v>
      </c>
      <c r="G1199" t="str">
        <f>"6034013"</f>
        <v>0</v>
      </c>
      <c r="H1199">
        <v>1600.0</v>
      </c>
      <c r="I1199">
        <v>590.0</v>
      </c>
      <c r="J1199" t="s">
        <v>2004</v>
      </c>
      <c r="K1199" t="s">
        <v>18</v>
      </c>
      <c r="L1199" t="s">
        <v>19</v>
      </c>
    </row>
    <row r="1200" spans="1:12">
      <c r="A1200">
        <v>1811</v>
      </c>
      <c r="B1200" t="s">
        <v>4651</v>
      </c>
      <c r="C1200" t="s">
        <v>4652</v>
      </c>
      <c r="D1200" t="s">
        <v>14</v>
      </c>
      <c r="E1200" t="s">
        <v>4653</v>
      </c>
      <c r="F1200" t="s">
        <v>3768</v>
      </c>
      <c r="G1200" t="str">
        <f>"8026042"</f>
        <v>0</v>
      </c>
      <c r="H1200">
        <v>1000.0</v>
      </c>
      <c r="I1200">
        <v>150.0</v>
      </c>
      <c r="J1200" t="s">
        <v>872</v>
      </c>
      <c r="K1200" t="s">
        <v>18</v>
      </c>
      <c r="L1200" t="s">
        <v>19</v>
      </c>
    </row>
    <row r="1201" spans="1:12">
      <c r="A1201">
        <v>1812</v>
      </c>
      <c r="B1201" t="s">
        <v>4654</v>
      </c>
      <c r="C1201" t="s">
        <v>4655</v>
      </c>
      <c r="D1201" t="s">
        <v>45</v>
      </c>
      <c r="E1201" t="s">
        <v>4656</v>
      </c>
      <c r="F1201" t="s">
        <v>2404</v>
      </c>
      <c r="G1201" t="str">
        <f>"8011032"</f>
        <v>0</v>
      </c>
      <c r="H1201">
        <v>3500.0</v>
      </c>
      <c r="I1201">
        <v>1000.0</v>
      </c>
      <c r="J1201" t="s">
        <v>4129</v>
      </c>
      <c r="K1201" t="s">
        <v>18</v>
      </c>
      <c r="L1201" t="s">
        <v>19</v>
      </c>
    </row>
    <row r="1202" spans="1:12">
      <c r="A1202">
        <v>1815</v>
      </c>
      <c r="B1202" t="s">
        <v>4657</v>
      </c>
      <c r="C1202" t="s">
        <v>4658</v>
      </c>
      <c r="D1202" t="s">
        <v>45</v>
      </c>
      <c r="E1202" t="s">
        <v>4659</v>
      </c>
      <c r="F1202" t="s">
        <v>2407</v>
      </c>
      <c r="G1202" t="str">
        <f>"0021022"</f>
        <v>0</v>
      </c>
      <c r="H1202">
        <v>2915.0</v>
      </c>
      <c r="I1202">
        <v>1037.25</v>
      </c>
      <c r="J1202" t="s">
        <v>4660</v>
      </c>
      <c r="K1202" t="s">
        <v>18</v>
      </c>
      <c r="L1202" t="s">
        <v>19</v>
      </c>
    </row>
    <row r="1203" spans="1:12">
      <c r="A1203">
        <v>1817</v>
      </c>
      <c r="B1203" t="s">
        <v>4661</v>
      </c>
      <c r="C1203" t="s">
        <v>4662</v>
      </c>
      <c r="D1203" t="s">
        <v>45</v>
      </c>
      <c r="E1203" t="s">
        <v>4663</v>
      </c>
      <c r="F1203" t="s">
        <v>371</v>
      </c>
      <c r="G1203" t="str">
        <f>"0093022"</f>
        <v>0</v>
      </c>
      <c r="H1203">
        <v>1100.0</v>
      </c>
      <c r="I1203">
        <v>265.0</v>
      </c>
      <c r="J1203" t="s">
        <v>4664</v>
      </c>
      <c r="K1203" t="s">
        <v>18</v>
      </c>
      <c r="L1203" t="s">
        <v>19</v>
      </c>
    </row>
    <row r="1204" spans="1:12">
      <c r="A1204">
        <v>1818</v>
      </c>
      <c r="B1204" t="s">
        <v>4665</v>
      </c>
      <c r="C1204" t="s">
        <v>4666</v>
      </c>
      <c r="D1204" t="s">
        <v>45</v>
      </c>
      <c r="E1204" t="s">
        <v>4667</v>
      </c>
      <c r="F1204" t="s">
        <v>981</v>
      </c>
      <c r="G1204" t="str">
        <f>"0039021"</f>
        <v>0</v>
      </c>
      <c r="H1204">
        <v>2090.0</v>
      </c>
      <c r="I1204">
        <v>910.0</v>
      </c>
      <c r="J1204" t="s">
        <v>2136</v>
      </c>
      <c r="K1204" t="s">
        <v>18</v>
      </c>
      <c r="L1204" t="s">
        <v>19</v>
      </c>
    </row>
    <row r="1205" spans="1:12">
      <c r="A1205">
        <v>1819</v>
      </c>
      <c r="B1205" t="s">
        <v>1728</v>
      </c>
      <c r="C1205" t="s">
        <v>4668</v>
      </c>
      <c r="D1205" t="s">
        <v>45</v>
      </c>
      <c r="E1205" t="s">
        <v>4669</v>
      </c>
      <c r="F1205" t="s">
        <v>4078</v>
      </c>
      <c r="G1205" t="str">
        <f>"0035070"</f>
        <v>0</v>
      </c>
      <c r="H1205">
        <v>1210.0</v>
      </c>
      <c r="I1205">
        <v>181.5</v>
      </c>
      <c r="J1205" t="s">
        <v>451</v>
      </c>
      <c r="K1205" t="s">
        <v>18</v>
      </c>
      <c r="L1205" t="s">
        <v>19</v>
      </c>
    </row>
    <row r="1206" spans="1:12">
      <c r="A1206">
        <v>1820</v>
      </c>
      <c r="B1206" t="s">
        <v>4670</v>
      </c>
      <c r="C1206" t="s">
        <v>4671</v>
      </c>
      <c r="D1206" t="s">
        <v>14</v>
      </c>
      <c r="E1206" t="s">
        <v>4672</v>
      </c>
      <c r="F1206" t="s">
        <v>67</v>
      </c>
      <c r="G1206" t="str">
        <f>"8011031"</f>
        <v>0</v>
      </c>
      <c r="H1206">
        <v>1540.0</v>
      </c>
      <c r="I1206">
        <v>231.0</v>
      </c>
      <c r="J1206" t="s">
        <v>1762</v>
      </c>
      <c r="K1206" t="s">
        <v>18</v>
      </c>
      <c r="L1206" t="s">
        <v>19</v>
      </c>
    </row>
    <row r="1207" spans="1:12">
      <c r="A1207">
        <v>1821</v>
      </c>
      <c r="B1207" t="s">
        <v>4673</v>
      </c>
      <c r="C1207" t="s">
        <v>4674</v>
      </c>
      <c r="D1207" t="s">
        <v>45</v>
      </c>
      <c r="E1207" t="s">
        <v>4675</v>
      </c>
      <c r="F1207" t="s">
        <v>473</v>
      </c>
      <c r="G1207" t="str">
        <f>"0094010"</f>
        <v>0</v>
      </c>
      <c r="H1207">
        <v>900.0</v>
      </c>
      <c r="I1207">
        <v>135.0</v>
      </c>
      <c r="J1207" t="s">
        <v>4676</v>
      </c>
      <c r="K1207" t="s">
        <v>18</v>
      </c>
      <c r="L1207" t="s">
        <v>19</v>
      </c>
    </row>
    <row r="1208" spans="1:12">
      <c r="A1208">
        <v>1822</v>
      </c>
      <c r="B1208" t="s">
        <v>4677</v>
      </c>
      <c r="C1208" t="s">
        <v>4678</v>
      </c>
      <c r="D1208" t="s">
        <v>14</v>
      </c>
      <c r="E1208" t="s">
        <v>4679</v>
      </c>
      <c r="F1208" t="s">
        <v>119</v>
      </c>
      <c r="G1208" t="str">
        <f>"0091012"</f>
        <v>0</v>
      </c>
      <c r="H1208">
        <v>1175.0</v>
      </c>
      <c r="I1208">
        <v>135.0</v>
      </c>
      <c r="J1208" t="s">
        <v>4680</v>
      </c>
      <c r="K1208" t="s">
        <v>18</v>
      </c>
      <c r="L1208" t="s">
        <v>19</v>
      </c>
    </row>
    <row r="1209" spans="1:12">
      <c r="A1209">
        <v>1823</v>
      </c>
      <c r="B1209" t="s">
        <v>3529</v>
      </c>
      <c r="C1209" t="s">
        <v>4681</v>
      </c>
      <c r="D1209" t="s">
        <v>14</v>
      </c>
      <c r="E1209" t="s">
        <v>4682</v>
      </c>
      <c r="F1209" t="s">
        <v>31</v>
      </c>
      <c r="G1209" t="str">
        <f>"0103050"</f>
        <v>0</v>
      </c>
      <c r="H1209">
        <v>1237.0</v>
      </c>
      <c r="I1209">
        <v>185.55</v>
      </c>
      <c r="J1209" t="s">
        <v>4683</v>
      </c>
      <c r="K1209" t="s">
        <v>18</v>
      </c>
      <c r="L1209" t="s">
        <v>19</v>
      </c>
    </row>
    <row r="1210" spans="1:12">
      <c r="A1210">
        <v>1824</v>
      </c>
      <c r="B1210" t="s">
        <v>4684</v>
      </c>
      <c r="C1210" t="s">
        <v>4685</v>
      </c>
      <c r="D1210" t="s">
        <v>45</v>
      </c>
      <c r="E1210" t="s">
        <v>4686</v>
      </c>
      <c r="F1210" t="s">
        <v>1624</v>
      </c>
      <c r="G1210" t="str">
        <f>"8011060"</f>
        <v>0</v>
      </c>
      <c r="H1210">
        <v>1500.0</v>
      </c>
      <c r="I1210">
        <v>250.5</v>
      </c>
      <c r="J1210" t="s">
        <v>4687</v>
      </c>
      <c r="K1210" t="s">
        <v>18</v>
      </c>
      <c r="L1210" t="s">
        <v>19</v>
      </c>
    </row>
    <row r="1211" spans="1:12">
      <c r="A1211">
        <v>1826</v>
      </c>
      <c r="B1211" t="s">
        <v>4688</v>
      </c>
      <c r="C1211" t="s">
        <v>4689</v>
      </c>
      <c r="D1211" t="s">
        <v>14</v>
      </c>
      <c r="E1211" t="s">
        <v>4690</v>
      </c>
      <c r="F1211" t="s">
        <v>86</v>
      </c>
      <c r="G1211" t="str">
        <f>"0093030"</f>
        <v>0</v>
      </c>
      <c r="H1211">
        <v>900.0</v>
      </c>
      <c r="I1211">
        <v>112.5</v>
      </c>
      <c r="J1211" t="s">
        <v>1402</v>
      </c>
      <c r="K1211" t="s">
        <v>18</v>
      </c>
      <c r="L1211" t="s">
        <v>19</v>
      </c>
    </row>
    <row r="1212" spans="1:12">
      <c r="A1212">
        <v>1827</v>
      </c>
      <c r="B1212" t="s">
        <v>4691</v>
      </c>
      <c r="C1212" t="s">
        <v>4692</v>
      </c>
      <c r="D1212" t="s">
        <v>45</v>
      </c>
      <c r="E1212" t="s">
        <v>4693</v>
      </c>
      <c r="F1212" t="s">
        <v>67</v>
      </c>
      <c r="G1212" t="str">
        <f>"8011031"</f>
        <v>0</v>
      </c>
      <c r="H1212">
        <v>2000.0</v>
      </c>
      <c r="I1212">
        <v>300.0</v>
      </c>
      <c r="J1212" t="s">
        <v>4694</v>
      </c>
      <c r="K1212" t="s">
        <v>18</v>
      </c>
      <c r="L1212" t="s">
        <v>19</v>
      </c>
    </row>
    <row r="1213" spans="1:12">
      <c r="A1213">
        <v>1828</v>
      </c>
      <c r="B1213" t="s">
        <v>4695</v>
      </c>
      <c r="C1213" t="s">
        <v>4696</v>
      </c>
      <c r="D1213" t="s">
        <v>45</v>
      </c>
      <c r="E1213" t="s">
        <v>4697</v>
      </c>
      <c r="F1213" t="s">
        <v>67</v>
      </c>
      <c r="G1213" t="str">
        <f>"8011031"</f>
        <v>0</v>
      </c>
      <c r="H1213">
        <v>1595.0</v>
      </c>
      <c r="I1213">
        <v>239.25</v>
      </c>
      <c r="J1213" t="s">
        <v>4050</v>
      </c>
      <c r="K1213" t="s">
        <v>18</v>
      </c>
      <c r="L1213" t="s">
        <v>19</v>
      </c>
    </row>
    <row r="1214" spans="1:12">
      <c r="A1214">
        <v>1829</v>
      </c>
      <c r="B1214" t="s">
        <v>4698</v>
      </c>
      <c r="C1214" t="s">
        <v>4699</v>
      </c>
      <c r="D1214" t="s">
        <v>14</v>
      </c>
      <c r="E1214" t="s">
        <v>4700</v>
      </c>
      <c r="F1214" t="s">
        <v>2404</v>
      </c>
      <c r="G1214" t="str">
        <f>"8011032"</f>
        <v>0</v>
      </c>
      <c r="H1214">
        <v>2172.0</v>
      </c>
      <c r="I1214">
        <v>325.8</v>
      </c>
      <c r="J1214" t="s">
        <v>4701</v>
      </c>
      <c r="K1214" t="s">
        <v>18</v>
      </c>
      <c r="L1214" t="s">
        <v>19</v>
      </c>
    </row>
    <row r="1215" spans="1:12">
      <c r="A1215">
        <v>1830</v>
      </c>
      <c r="B1215" t="s">
        <v>4702</v>
      </c>
      <c r="C1215" t="s">
        <v>4703</v>
      </c>
      <c r="D1215" t="s">
        <v>14</v>
      </c>
      <c r="E1215" t="s">
        <v>4704</v>
      </c>
      <c r="F1215" t="s">
        <v>57</v>
      </c>
      <c r="G1215" t="str">
        <f>"6034012"</f>
        <v>0</v>
      </c>
      <c r="H1215">
        <v>1000.0</v>
      </c>
      <c r="I1215">
        <v>150.0</v>
      </c>
      <c r="J1215" t="s">
        <v>4705</v>
      </c>
      <c r="K1215" t="s">
        <v>18</v>
      </c>
      <c r="L1215" t="s">
        <v>19</v>
      </c>
    </row>
    <row r="1216" spans="1:12">
      <c r="A1216">
        <v>1831</v>
      </c>
      <c r="B1216" t="s">
        <v>64</v>
      </c>
      <c r="C1216" t="s">
        <v>4706</v>
      </c>
      <c r="D1216" t="s">
        <v>14</v>
      </c>
      <c r="E1216" t="s">
        <v>4707</v>
      </c>
      <c r="F1216" t="s">
        <v>31</v>
      </c>
      <c r="G1216" t="str">
        <f>"0103050"</f>
        <v>0</v>
      </c>
      <c r="H1216">
        <v>1400.0</v>
      </c>
      <c r="I1216">
        <v>210.0</v>
      </c>
      <c r="J1216" t="s">
        <v>107</v>
      </c>
      <c r="K1216" t="s">
        <v>18</v>
      </c>
      <c r="L1216" t="s">
        <v>19</v>
      </c>
    </row>
    <row r="1217" spans="1:12">
      <c r="A1217">
        <v>1832</v>
      </c>
      <c r="B1217" t="s">
        <v>4708</v>
      </c>
      <c r="C1217" t="s">
        <v>4709</v>
      </c>
      <c r="D1217" t="s">
        <v>45</v>
      </c>
      <c r="E1217" t="s">
        <v>4710</v>
      </c>
      <c r="F1217" t="s">
        <v>322</v>
      </c>
      <c r="G1217" t="str">
        <f>"0091011"</f>
        <v>0</v>
      </c>
      <c r="H1217">
        <v>900.0</v>
      </c>
      <c r="I1217">
        <v>120.0</v>
      </c>
      <c r="J1217" t="s">
        <v>4711</v>
      </c>
      <c r="K1217" t="s">
        <v>18</v>
      </c>
      <c r="L1217" t="s">
        <v>19</v>
      </c>
    </row>
    <row r="1218" spans="1:12">
      <c r="A1218">
        <v>1833</v>
      </c>
      <c r="B1218" t="s">
        <v>4712</v>
      </c>
      <c r="C1218" t="s">
        <v>4713</v>
      </c>
      <c r="D1218" t="s">
        <v>45</v>
      </c>
      <c r="E1218" t="s">
        <v>4714</v>
      </c>
      <c r="F1218" t="s">
        <v>2399</v>
      </c>
      <c r="G1218" t="str">
        <f>"0095013"</f>
        <v>0</v>
      </c>
      <c r="H1218">
        <v>1100.0</v>
      </c>
      <c r="I1218">
        <v>165.0</v>
      </c>
      <c r="J1218" t="s">
        <v>925</v>
      </c>
      <c r="K1218" t="s">
        <v>18</v>
      </c>
      <c r="L1218" t="s">
        <v>19</v>
      </c>
    </row>
    <row r="1219" spans="1:12">
      <c r="A1219">
        <v>1834</v>
      </c>
      <c r="B1219" t="s">
        <v>4715</v>
      </c>
      <c r="C1219" t="s">
        <v>4716</v>
      </c>
      <c r="D1219" t="s">
        <v>45</v>
      </c>
      <c r="E1219" t="s">
        <v>4717</v>
      </c>
      <c r="F1219" t="s">
        <v>4718</v>
      </c>
      <c r="G1219" t="str">
        <f>"0103100"</f>
        <v>0</v>
      </c>
      <c r="H1219">
        <v>950.0</v>
      </c>
      <c r="I1219">
        <v>142.5</v>
      </c>
      <c r="J1219" t="s">
        <v>4719</v>
      </c>
      <c r="K1219" t="s">
        <v>18</v>
      </c>
      <c r="L1219" t="s">
        <v>19</v>
      </c>
    </row>
    <row r="1220" spans="1:12">
      <c r="A1220">
        <v>1835</v>
      </c>
      <c r="B1220" t="s">
        <v>4720</v>
      </c>
      <c r="C1220" t="s">
        <v>4721</v>
      </c>
      <c r="D1220" t="s">
        <v>45</v>
      </c>
      <c r="E1220" t="s">
        <v>4722</v>
      </c>
      <c r="F1220" t="s">
        <v>195</v>
      </c>
      <c r="G1220" t="str">
        <f>"0017051"</f>
        <v>0</v>
      </c>
      <c r="H1220">
        <v>1210.0</v>
      </c>
      <c r="I1220">
        <v>181.5</v>
      </c>
      <c r="J1220" t="s">
        <v>518</v>
      </c>
      <c r="K1220" t="s">
        <v>18</v>
      </c>
      <c r="L1220" t="s">
        <v>19</v>
      </c>
    </row>
    <row r="1221" spans="1:12">
      <c r="A1221">
        <v>1836</v>
      </c>
      <c r="B1221" t="s">
        <v>4723</v>
      </c>
      <c r="C1221" t="s">
        <v>4724</v>
      </c>
      <c r="D1221" t="s">
        <v>45</v>
      </c>
      <c r="E1221" t="s">
        <v>4725</v>
      </c>
      <c r="F1221" t="s">
        <v>4726</v>
      </c>
      <c r="G1221" t="str">
        <f>"0051310"</f>
        <v>0</v>
      </c>
      <c r="H1221">
        <v>2090.0</v>
      </c>
      <c r="I1221">
        <v>910.0</v>
      </c>
      <c r="J1221" t="s">
        <v>2670</v>
      </c>
      <c r="K1221" t="s">
        <v>18</v>
      </c>
      <c r="L1221" t="s">
        <v>19</v>
      </c>
    </row>
    <row r="1222" spans="1:12">
      <c r="A1222">
        <v>1837</v>
      </c>
      <c r="B1222" t="s">
        <v>4727</v>
      </c>
      <c r="C1222" t="s">
        <v>4728</v>
      </c>
      <c r="D1222" t="s">
        <v>45</v>
      </c>
      <c r="E1222" t="s">
        <v>4729</v>
      </c>
      <c r="F1222" t="s">
        <v>4730</v>
      </c>
      <c r="G1222" t="str">
        <f>"2019059"</f>
        <v>0</v>
      </c>
      <c r="H1222">
        <v>2180.0</v>
      </c>
      <c r="I1222">
        <v>327.0</v>
      </c>
      <c r="J1222" t="s">
        <v>2291</v>
      </c>
      <c r="K1222" t="s">
        <v>18</v>
      </c>
      <c r="L1222" t="s">
        <v>19</v>
      </c>
    </row>
    <row r="1223" spans="1:12">
      <c r="A1223">
        <v>1838</v>
      </c>
      <c r="B1223" t="s">
        <v>4731</v>
      </c>
      <c r="C1223" t="s">
        <v>4732</v>
      </c>
      <c r="D1223" t="s">
        <v>45</v>
      </c>
      <c r="E1223" t="s">
        <v>4733</v>
      </c>
      <c r="F1223" t="s">
        <v>3118</v>
      </c>
      <c r="G1223" t="str">
        <f>"0017031"</f>
        <v>0</v>
      </c>
      <c r="H1223">
        <v>1000.0</v>
      </c>
      <c r="I1223">
        <v>150.0</v>
      </c>
      <c r="J1223" t="s">
        <v>4734</v>
      </c>
      <c r="K1223" t="s">
        <v>18</v>
      </c>
      <c r="L1223" t="s">
        <v>19</v>
      </c>
    </row>
    <row r="1224" spans="1:12">
      <c r="A1224">
        <v>1839</v>
      </c>
      <c r="B1224" t="s">
        <v>4735</v>
      </c>
      <c r="C1224" t="s">
        <v>4736</v>
      </c>
      <c r="D1224" t="s">
        <v>14</v>
      </c>
      <c r="E1224" t="s">
        <v>4737</v>
      </c>
      <c r="F1224" t="s">
        <v>4738</v>
      </c>
      <c r="G1224" t="str">
        <f>"2019076"</f>
        <v>0</v>
      </c>
      <c r="H1224">
        <v>2947.0</v>
      </c>
      <c r="I1224">
        <v>417.0</v>
      </c>
      <c r="J1224" t="s">
        <v>4739</v>
      </c>
      <c r="K1224" t="s">
        <v>18</v>
      </c>
      <c r="L1224" t="s">
        <v>19</v>
      </c>
    </row>
    <row r="1225" spans="1:12">
      <c r="A1225">
        <v>1840</v>
      </c>
      <c r="B1225" t="s">
        <v>4740</v>
      </c>
      <c r="C1225" t="s">
        <v>4741</v>
      </c>
      <c r="D1225" t="s">
        <v>45</v>
      </c>
      <c r="E1225" t="s">
        <v>4742</v>
      </c>
      <c r="F1225" t="s">
        <v>2310</v>
      </c>
      <c r="G1225" t="str">
        <f>"0019010"</f>
        <v>0</v>
      </c>
      <c r="H1225">
        <v>1540.0</v>
      </c>
      <c r="I1225">
        <v>400.0</v>
      </c>
      <c r="J1225" t="s">
        <v>4743</v>
      </c>
      <c r="K1225" t="s">
        <v>18</v>
      </c>
      <c r="L1225" t="s">
        <v>19</v>
      </c>
    </row>
    <row r="1226" spans="1:12">
      <c r="A1226">
        <v>1841</v>
      </c>
      <c r="B1226" t="s">
        <v>4744</v>
      </c>
      <c r="C1226" t="s">
        <v>4745</v>
      </c>
      <c r="D1226" t="s">
        <v>45</v>
      </c>
      <c r="E1226" t="s">
        <v>4746</v>
      </c>
      <c r="F1226" t="s">
        <v>4747</v>
      </c>
      <c r="G1226" t="str">
        <f>"0036053"</f>
        <v>0</v>
      </c>
      <c r="H1226">
        <v>1000.0</v>
      </c>
      <c r="I1226">
        <v>450.0</v>
      </c>
      <c r="J1226" t="s">
        <v>4748</v>
      </c>
      <c r="K1226" t="s">
        <v>18</v>
      </c>
      <c r="L1226" t="s">
        <v>19</v>
      </c>
    </row>
    <row r="1227" spans="1:12">
      <c r="A1227">
        <v>1843</v>
      </c>
      <c r="B1227" t="s">
        <v>4749</v>
      </c>
      <c r="C1227" t="s">
        <v>4750</v>
      </c>
      <c r="D1227" t="s">
        <v>14</v>
      </c>
      <c r="E1227" t="s">
        <v>4751</v>
      </c>
      <c r="F1227" t="s">
        <v>3524</v>
      </c>
      <c r="G1227" t="str">
        <f>"0051090"</f>
        <v>0</v>
      </c>
      <c r="H1227">
        <v>1485.0</v>
      </c>
      <c r="I1227">
        <v>222.75</v>
      </c>
      <c r="J1227" t="s">
        <v>4752</v>
      </c>
      <c r="K1227" t="s">
        <v>18</v>
      </c>
      <c r="L1227" t="s">
        <v>19</v>
      </c>
    </row>
    <row r="1228" spans="1:12">
      <c r="A1228">
        <v>1844</v>
      </c>
      <c r="B1228" t="s">
        <v>4753</v>
      </c>
      <c r="C1228" t="s">
        <v>4754</v>
      </c>
      <c r="D1228" t="s">
        <v>45</v>
      </c>
      <c r="E1228" t="s">
        <v>4755</v>
      </c>
      <c r="F1228" t="s">
        <v>195</v>
      </c>
      <c r="G1228" t="str">
        <f>"0017051"</f>
        <v>0</v>
      </c>
      <c r="H1228">
        <v>1395.0</v>
      </c>
      <c r="I1228">
        <v>209.25</v>
      </c>
      <c r="J1228" t="s">
        <v>2374</v>
      </c>
      <c r="K1228" t="s">
        <v>18</v>
      </c>
      <c r="L1228" t="s">
        <v>19</v>
      </c>
    </row>
    <row r="1229" spans="1:12">
      <c r="A1229">
        <v>1845</v>
      </c>
      <c r="B1229" t="s">
        <v>4756</v>
      </c>
      <c r="C1229" t="s">
        <v>4757</v>
      </c>
      <c r="D1229" t="s">
        <v>45</v>
      </c>
      <c r="E1229" t="s">
        <v>4758</v>
      </c>
      <c r="F1229" t="s">
        <v>696</v>
      </c>
      <c r="G1229" t="str">
        <f>"3027021"</f>
        <v>0</v>
      </c>
      <c r="H1229">
        <v>900.0</v>
      </c>
      <c r="I1229">
        <v>335.0</v>
      </c>
      <c r="J1229" t="s">
        <v>4306</v>
      </c>
      <c r="K1229" t="s">
        <v>18</v>
      </c>
      <c r="L1229" t="s">
        <v>19</v>
      </c>
    </row>
    <row r="1230" spans="1:12">
      <c r="A1230">
        <v>1846</v>
      </c>
      <c r="B1230" t="s">
        <v>4759</v>
      </c>
      <c r="C1230" t="s">
        <v>4760</v>
      </c>
      <c r="D1230" t="s">
        <v>45</v>
      </c>
      <c r="E1230" t="s">
        <v>4761</v>
      </c>
      <c r="F1230" t="s">
        <v>4762</v>
      </c>
      <c r="G1230" t="str">
        <f>"2031013"</f>
        <v>0</v>
      </c>
      <c r="H1230">
        <v>930.0</v>
      </c>
      <c r="I1230">
        <v>139.5</v>
      </c>
      <c r="J1230" t="s">
        <v>4763</v>
      </c>
      <c r="K1230" t="s">
        <v>18</v>
      </c>
      <c r="L1230" t="s">
        <v>19</v>
      </c>
    </row>
    <row r="1231" spans="1:12">
      <c r="A1231">
        <v>1847</v>
      </c>
      <c r="B1231" t="s">
        <v>4764</v>
      </c>
      <c r="C1231" t="s">
        <v>4765</v>
      </c>
      <c r="D1231" t="s">
        <v>45</v>
      </c>
      <c r="E1231" t="s">
        <v>4766</v>
      </c>
      <c r="F1231" t="s">
        <v>1069</v>
      </c>
      <c r="G1231" t="str">
        <f>"3027030"</f>
        <v>0</v>
      </c>
      <c r="H1231">
        <v>900.0</v>
      </c>
      <c r="I1231">
        <v>108.75</v>
      </c>
      <c r="J1231" t="s">
        <v>4767</v>
      </c>
      <c r="K1231" t="s">
        <v>18</v>
      </c>
      <c r="L1231" t="s">
        <v>19</v>
      </c>
    </row>
    <row r="1232" spans="1:12">
      <c r="A1232">
        <v>1848</v>
      </c>
      <c r="B1232" t="s">
        <v>4768</v>
      </c>
      <c r="C1232" t="s">
        <v>4769</v>
      </c>
      <c r="D1232" t="s">
        <v>45</v>
      </c>
      <c r="E1232" t="s">
        <v>4770</v>
      </c>
      <c r="F1232" t="s">
        <v>1699</v>
      </c>
      <c r="G1232" t="str">
        <f>"9011031"</f>
        <v>0</v>
      </c>
      <c r="H1232">
        <v>900.0</v>
      </c>
      <c r="I1232">
        <v>116.25</v>
      </c>
      <c r="J1232" t="s">
        <v>4100</v>
      </c>
      <c r="K1232" t="s">
        <v>18</v>
      </c>
      <c r="L1232" t="s">
        <v>19</v>
      </c>
    </row>
    <row r="1233" spans="1:12">
      <c r="A1233">
        <v>1849</v>
      </c>
      <c r="B1233" t="s">
        <v>4771</v>
      </c>
      <c r="C1233" t="s">
        <v>4772</v>
      </c>
      <c r="D1233" t="s">
        <v>45</v>
      </c>
      <c r="E1233" t="s">
        <v>4773</v>
      </c>
      <c r="F1233" t="s">
        <v>124</v>
      </c>
      <c r="G1233" t="str">
        <f>"0071051"</f>
        <v>0</v>
      </c>
      <c r="H1233">
        <v>900.0</v>
      </c>
      <c r="I1233">
        <v>116.25</v>
      </c>
      <c r="J1233" t="s">
        <v>3996</v>
      </c>
      <c r="K1233" t="s">
        <v>18</v>
      </c>
      <c r="L1233" t="s">
        <v>19</v>
      </c>
    </row>
    <row r="1234" spans="1:12">
      <c r="A1234">
        <v>1850</v>
      </c>
      <c r="B1234" t="s">
        <v>4774</v>
      </c>
      <c r="C1234" t="s">
        <v>4775</v>
      </c>
      <c r="D1234" t="s">
        <v>45</v>
      </c>
      <c r="E1234" t="s">
        <v>4776</v>
      </c>
      <c r="F1234" t="s">
        <v>1699</v>
      </c>
      <c r="G1234" t="str">
        <f>"9011031"</f>
        <v>0</v>
      </c>
      <c r="H1234">
        <v>900.0</v>
      </c>
      <c r="I1234">
        <v>120.0</v>
      </c>
      <c r="J1234" t="s">
        <v>4777</v>
      </c>
      <c r="K1234" t="s">
        <v>18</v>
      </c>
      <c r="L1234" t="s">
        <v>19</v>
      </c>
    </row>
    <row r="1235" spans="1:12">
      <c r="A1235">
        <v>1851</v>
      </c>
      <c r="B1235" t="s">
        <v>4778</v>
      </c>
      <c r="C1235" t="s">
        <v>1693</v>
      </c>
      <c r="D1235" t="s">
        <v>45</v>
      </c>
      <c r="E1235" t="s">
        <v>4779</v>
      </c>
      <c r="F1235" t="s">
        <v>322</v>
      </c>
      <c r="G1235" t="str">
        <f>"0091011"</f>
        <v>0</v>
      </c>
      <c r="H1235">
        <v>900.0</v>
      </c>
      <c r="I1235">
        <v>135.0</v>
      </c>
      <c r="J1235" t="s">
        <v>336</v>
      </c>
      <c r="K1235" t="s">
        <v>18</v>
      </c>
      <c r="L1235" t="s">
        <v>19</v>
      </c>
    </row>
    <row r="1236" spans="1:12">
      <c r="A1236">
        <v>1852</v>
      </c>
      <c r="B1236" t="s">
        <v>4780</v>
      </c>
      <c r="C1236" t="s">
        <v>4781</v>
      </c>
      <c r="D1236" t="s">
        <v>45</v>
      </c>
      <c r="E1236" t="s">
        <v>4782</v>
      </c>
      <c r="F1236" t="s">
        <v>371</v>
      </c>
      <c r="G1236" t="str">
        <f>"0093022"</f>
        <v>0</v>
      </c>
      <c r="H1236">
        <v>1075.0</v>
      </c>
      <c r="I1236">
        <v>161.25</v>
      </c>
      <c r="J1236" t="s">
        <v>4783</v>
      </c>
      <c r="K1236" t="s">
        <v>18</v>
      </c>
      <c r="L1236" t="s">
        <v>19</v>
      </c>
    </row>
    <row r="1237" spans="1:12">
      <c r="A1237">
        <v>1853</v>
      </c>
      <c r="B1237" t="s">
        <v>4784</v>
      </c>
      <c r="C1237" t="s">
        <v>4785</v>
      </c>
      <c r="D1237" t="s">
        <v>45</v>
      </c>
      <c r="E1237" t="s">
        <v>4786</v>
      </c>
      <c r="F1237" t="s">
        <v>1069</v>
      </c>
      <c r="G1237" t="str">
        <f>"3027030"</f>
        <v>0</v>
      </c>
      <c r="H1237">
        <v>900.0</v>
      </c>
      <c r="I1237">
        <v>116.25</v>
      </c>
      <c r="J1237" t="s">
        <v>4787</v>
      </c>
      <c r="K1237" t="s">
        <v>18</v>
      </c>
      <c r="L1237" t="s">
        <v>19</v>
      </c>
    </row>
    <row r="1238" spans="1:12">
      <c r="A1238">
        <v>1854</v>
      </c>
      <c r="B1238" t="s">
        <v>4788</v>
      </c>
      <c r="C1238" t="s">
        <v>4789</v>
      </c>
      <c r="D1238" t="s">
        <v>45</v>
      </c>
      <c r="E1238" t="s">
        <v>4790</v>
      </c>
      <c r="F1238" t="s">
        <v>696</v>
      </c>
      <c r="G1238" t="str">
        <f>"3027021"</f>
        <v>0</v>
      </c>
      <c r="H1238">
        <v>900.0</v>
      </c>
      <c r="I1238">
        <v>335.0</v>
      </c>
      <c r="J1238" t="s">
        <v>4791</v>
      </c>
      <c r="K1238" t="s">
        <v>18</v>
      </c>
      <c r="L1238" t="s">
        <v>19</v>
      </c>
    </row>
    <row r="1239" spans="1:12">
      <c r="A1239">
        <v>1855</v>
      </c>
      <c r="B1239" t="s">
        <v>4792</v>
      </c>
      <c r="C1239" t="s">
        <v>4793</v>
      </c>
      <c r="D1239" t="s">
        <v>45</v>
      </c>
      <c r="E1239" t="s">
        <v>4794</v>
      </c>
      <c r="F1239" t="s">
        <v>371</v>
      </c>
      <c r="G1239" t="str">
        <f>"0093022"</f>
        <v>0</v>
      </c>
      <c r="H1239">
        <v>900.0</v>
      </c>
      <c r="I1239">
        <v>127.5</v>
      </c>
      <c r="J1239" t="s">
        <v>1758</v>
      </c>
      <c r="K1239" t="s">
        <v>18</v>
      </c>
      <c r="L1239" t="s">
        <v>19</v>
      </c>
    </row>
    <row r="1240" spans="1:12">
      <c r="A1240">
        <v>1856</v>
      </c>
      <c r="B1240" t="s">
        <v>4795</v>
      </c>
      <c r="C1240" t="s">
        <v>4796</v>
      </c>
      <c r="D1240" t="s">
        <v>14</v>
      </c>
      <c r="E1240" t="s">
        <v>4797</v>
      </c>
      <c r="F1240" t="s">
        <v>36</v>
      </c>
      <c r="G1240" t="str">
        <f>"6034011"</f>
        <v>0</v>
      </c>
      <c r="H1240">
        <v>900.0</v>
      </c>
      <c r="I1240">
        <v>135.0</v>
      </c>
      <c r="J1240" t="s">
        <v>4798</v>
      </c>
      <c r="K1240" t="s">
        <v>18</v>
      </c>
      <c r="L1240" t="s">
        <v>19</v>
      </c>
    </row>
    <row r="1241" spans="1:12">
      <c r="A1241">
        <v>1857</v>
      </c>
      <c r="B1241" t="s">
        <v>4799</v>
      </c>
      <c r="C1241" t="s">
        <v>4800</v>
      </c>
      <c r="D1241" t="s">
        <v>45</v>
      </c>
      <c r="E1241" t="s">
        <v>4801</v>
      </c>
      <c r="F1241" t="s">
        <v>195</v>
      </c>
      <c r="G1241" t="str">
        <f>"0017051"</f>
        <v>0</v>
      </c>
      <c r="H1241">
        <v>975.0</v>
      </c>
      <c r="I1241">
        <v>246.25</v>
      </c>
      <c r="J1241" t="s">
        <v>4802</v>
      </c>
      <c r="K1241" t="s">
        <v>18</v>
      </c>
      <c r="L1241" t="s">
        <v>19</v>
      </c>
    </row>
    <row r="1242" spans="1:12">
      <c r="A1242">
        <v>1858</v>
      </c>
      <c r="B1242" t="s">
        <v>4803</v>
      </c>
      <c r="C1242" t="s">
        <v>4804</v>
      </c>
      <c r="D1242" t="s">
        <v>45</v>
      </c>
      <c r="E1242" t="s">
        <v>4805</v>
      </c>
      <c r="F1242" t="s">
        <v>124</v>
      </c>
      <c r="G1242" t="str">
        <f>"0071051"</f>
        <v>0</v>
      </c>
      <c r="H1242">
        <v>1000.0</v>
      </c>
      <c r="I1242">
        <v>150.0</v>
      </c>
      <c r="J1242" t="s">
        <v>4806</v>
      </c>
      <c r="K1242" t="s">
        <v>18</v>
      </c>
      <c r="L1242" t="s">
        <v>19</v>
      </c>
    </row>
    <row r="1243" spans="1:12">
      <c r="A1243">
        <v>1859</v>
      </c>
      <c r="B1243" t="s">
        <v>4807</v>
      </c>
      <c r="C1243" t="s">
        <v>4808</v>
      </c>
      <c r="D1243" t="s">
        <v>45</v>
      </c>
      <c r="E1243" t="s">
        <v>4809</v>
      </c>
      <c r="F1243" t="s">
        <v>2427</v>
      </c>
      <c r="G1243" t="str">
        <f>"0054021"</f>
        <v>0</v>
      </c>
      <c r="H1243">
        <v>1815.0</v>
      </c>
      <c r="I1243">
        <v>272.25</v>
      </c>
      <c r="J1243" t="s">
        <v>4810</v>
      </c>
      <c r="K1243" t="s">
        <v>18</v>
      </c>
      <c r="L1243" t="s">
        <v>19</v>
      </c>
    </row>
    <row r="1244" spans="1:12">
      <c r="A1244">
        <v>1860</v>
      </c>
      <c r="B1244" t="s">
        <v>4811</v>
      </c>
      <c r="C1244" t="s">
        <v>4812</v>
      </c>
      <c r="D1244" t="s">
        <v>14</v>
      </c>
      <c r="E1244" t="s">
        <v>4813</v>
      </c>
      <c r="F1244" t="s">
        <v>81</v>
      </c>
      <c r="G1244" t="str">
        <f>"0093021"</f>
        <v>0</v>
      </c>
      <c r="H1244">
        <v>900.0</v>
      </c>
      <c r="I1244">
        <v>127.5</v>
      </c>
      <c r="J1244" t="s">
        <v>4791</v>
      </c>
      <c r="K1244" t="s">
        <v>18</v>
      </c>
      <c r="L1244" t="s">
        <v>19</v>
      </c>
    </row>
    <row r="1245" spans="1:12">
      <c r="A1245">
        <v>1861</v>
      </c>
      <c r="B1245" t="s">
        <v>4814</v>
      </c>
      <c r="C1245" t="s">
        <v>4815</v>
      </c>
      <c r="D1245" t="s">
        <v>45</v>
      </c>
      <c r="E1245" t="s">
        <v>4816</v>
      </c>
      <c r="F1245" t="s">
        <v>4638</v>
      </c>
      <c r="G1245" t="str">
        <f>"5021050"</f>
        <v>0</v>
      </c>
      <c r="H1245">
        <v>1075.0</v>
      </c>
      <c r="I1245">
        <v>161.25</v>
      </c>
      <c r="J1245" t="s">
        <v>4817</v>
      </c>
      <c r="K1245" t="s">
        <v>18</v>
      </c>
      <c r="L1245" t="s">
        <v>19</v>
      </c>
    </row>
    <row r="1246" spans="1:12">
      <c r="A1246">
        <v>1862</v>
      </c>
      <c r="B1246" t="s">
        <v>4818</v>
      </c>
      <c r="C1246" t="s">
        <v>4819</v>
      </c>
      <c r="D1246" t="s">
        <v>14</v>
      </c>
      <c r="E1246" t="s">
        <v>4820</v>
      </c>
      <c r="F1246" t="s">
        <v>2427</v>
      </c>
      <c r="G1246" t="str">
        <f>"0054021"</f>
        <v>0</v>
      </c>
      <c r="H1246">
        <v>1600.0</v>
      </c>
      <c r="I1246">
        <v>240.0</v>
      </c>
      <c r="J1246" t="s">
        <v>4427</v>
      </c>
      <c r="K1246" t="s">
        <v>18</v>
      </c>
      <c r="L1246" t="s">
        <v>19</v>
      </c>
    </row>
    <row r="1247" spans="1:12">
      <c r="A1247">
        <v>1863</v>
      </c>
      <c r="B1247" t="s">
        <v>4821</v>
      </c>
      <c r="C1247" t="s">
        <v>4822</v>
      </c>
      <c r="D1247" t="s">
        <v>45</v>
      </c>
      <c r="E1247" t="s">
        <v>4823</v>
      </c>
      <c r="F1247" t="s">
        <v>2427</v>
      </c>
      <c r="G1247" t="str">
        <f>"0054021"</f>
        <v>0</v>
      </c>
      <c r="H1247">
        <v>1500.0</v>
      </c>
      <c r="I1247">
        <v>225.0</v>
      </c>
      <c r="J1247" t="s">
        <v>2136</v>
      </c>
      <c r="K1247" t="s">
        <v>18</v>
      </c>
      <c r="L1247" t="s">
        <v>19</v>
      </c>
    </row>
    <row r="1248" spans="1:12">
      <c r="A1248">
        <v>1864</v>
      </c>
      <c r="B1248" t="s">
        <v>4824</v>
      </c>
      <c r="C1248" t="s">
        <v>4825</v>
      </c>
      <c r="D1248" t="s">
        <v>45</v>
      </c>
      <c r="E1248" t="s">
        <v>4826</v>
      </c>
      <c r="F1248" t="s">
        <v>195</v>
      </c>
      <c r="G1248" t="str">
        <f>"0017051"</f>
        <v>0</v>
      </c>
      <c r="H1248">
        <v>1210.0</v>
      </c>
      <c r="I1248">
        <v>181.5</v>
      </c>
      <c r="J1248" t="s">
        <v>4231</v>
      </c>
      <c r="K1248" t="s">
        <v>18</v>
      </c>
      <c r="L1248" t="s">
        <v>19</v>
      </c>
    </row>
    <row r="1249" spans="1:12">
      <c r="A1249">
        <v>1865</v>
      </c>
      <c r="B1249" t="s">
        <v>4827</v>
      </c>
      <c r="C1249" t="s">
        <v>4828</v>
      </c>
      <c r="D1249" t="s">
        <v>45</v>
      </c>
      <c r="E1249" t="s">
        <v>4829</v>
      </c>
      <c r="F1249" t="s">
        <v>2427</v>
      </c>
      <c r="G1249" t="str">
        <f>"0054021"</f>
        <v>0</v>
      </c>
      <c r="H1249">
        <v>900.0</v>
      </c>
      <c r="I1249">
        <v>135.0</v>
      </c>
      <c r="J1249" t="s">
        <v>4830</v>
      </c>
      <c r="K1249" t="s">
        <v>18</v>
      </c>
      <c r="L1249" t="s">
        <v>19</v>
      </c>
    </row>
    <row r="1250" spans="1:12">
      <c r="A1250">
        <v>1866</v>
      </c>
      <c r="B1250" t="s">
        <v>4831</v>
      </c>
      <c r="C1250" t="s">
        <v>4832</v>
      </c>
      <c r="D1250" t="s">
        <v>14</v>
      </c>
      <c r="E1250" t="s">
        <v>4833</v>
      </c>
      <c r="F1250" t="s">
        <v>57</v>
      </c>
      <c r="G1250" t="str">
        <f>"6034012"</f>
        <v>0</v>
      </c>
      <c r="H1250">
        <v>900.0</v>
      </c>
      <c r="I1250">
        <v>235.0</v>
      </c>
      <c r="J1250" t="s">
        <v>4501</v>
      </c>
      <c r="K1250" t="s">
        <v>18</v>
      </c>
      <c r="L1250" t="s">
        <v>19</v>
      </c>
    </row>
    <row r="1251" spans="1:12">
      <c r="A1251">
        <v>1867</v>
      </c>
      <c r="B1251" t="s">
        <v>4834</v>
      </c>
      <c r="C1251" t="s">
        <v>4835</v>
      </c>
      <c r="D1251" t="s">
        <v>45</v>
      </c>
      <c r="E1251" t="s">
        <v>4836</v>
      </c>
      <c r="F1251" t="s">
        <v>4073</v>
      </c>
      <c r="G1251" t="str">
        <f>"0051022"</f>
        <v>0</v>
      </c>
      <c r="H1251">
        <v>1225.0</v>
      </c>
      <c r="I1251">
        <v>583.75</v>
      </c>
      <c r="J1251" t="s">
        <v>848</v>
      </c>
      <c r="K1251" t="s">
        <v>18</v>
      </c>
      <c r="L1251" t="s">
        <v>19</v>
      </c>
    </row>
    <row r="1252" spans="1:12">
      <c r="A1252">
        <v>1869</v>
      </c>
      <c r="B1252" t="s">
        <v>4837</v>
      </c>
      <c r="C1252" t="s">
        <v>4838</v>
      </c>
      <c r="D1252" t="s">
        <v>14</v>
      </c>
      <c r="E1252" t="s">
        <v>4839</v>
      </c>
      <c r="F1252" t="s">
        <v>349</v>
      </c>
      <c r="G1252" t="str">
        <f>"9011040"</f>
        <v>0</v>
      </c>
      <c r="H1252">
        <v>900.0</v>
      </c>
      <c r="I1252">
        <v>134.25</v>
      </c>
      <c r="J1252" t="s">
        <v>4840</v>
      </c>
      <c r="K1252" t="s">
        <v>18</v>
      </c>
      <c r="L1252" t="s">
        <v>19</v>
      </c>
    </row>
    <row r="1253" spans="1:12">
      <c r="A1253">
        <v>1870</v>
      </c>
      <c r="B1253" t="s">
        <v>4841</v>
      </c>
      <c r="C1253" t="s">
        <v>4842</v>
      </c>
      <c r="D1253" t="s">
        <v>14</v>
      </c>
      <c r="E1253" t="s">
        <v>4843</v>
      </c>
      <c r="F1253" t="s">
        <v>106</v>
      </c>
      <c r="G1253" t="str">
        <f>"0066010"</f>
        <v>0</v>
      </c>
      <c r="H1253">
        <v>950.0</v>
      </c>
      <c r="I1253">
        <v>142.5</v>
      </c>
      <c r="J1253" t="s">
        <v>3966</v>
      </c>
      <c r="K1253" t="s">
        <v>18</v>
      </c>
      <c r="L1253" t="s">
        <v>19</v>
      </c>
    </row>
    <row r="1254" spans="1:12">
      <c r="A1254">
        <v>1871</v>
      </c>
      <c r="B1254" t="s">
        <v>4844</v>
      </c>
      <c r="C1254" t="s">
        <v>4845</v>
      </c>
      <c r="D1254" t="s">
        <v>45</v>
      </c>
      <c r="E1254" t="s">
        <v>4846</v>
      </c>
      <c r="F1254" t="s">
        <v>81</v>
      </c>
      <c r="G1254" t="str">
        <f>"0093021"</f>
        <v>0</v>
      </c>
      <c r="H1254">
        <v>975.0</v>
      </c>
      <c r="I1254">
        <v>146.25</v>
      </c>
      <c r="J1254" t="s">
        <v>3547</v>
      </c>
      <c r="K1254" t="s">
        <v>18</v>
      </c>
      <c r="L1254" t="s">
        <v>19</v>
      </c>
    </row>
    <row r="1255" spans="1:12">
      <c r="A1255">
        <v>1872</v>
      </c>
      <c r="B1255" t="s">
        <v>4847</v>
      </c>
      <c r="C1255" t="s">
        <v>4848</v>
      </c>
      <c r="D1255" t="s">
        <v>14</v>
      </c>
      <c r="E1255" t="s">
        <v>4849</v>
      </c>
      <c r="F1255" t="s">
        <v>106</v>
      </c>
      <c r="G1255" t="str">
        <f>"0066010"</f>
        <v>0</v>
      </c>
      <c r="H1255">
        <v>900.0</v>
      </c>
      <c r="I1255">
        <v>131.25</v>
      </c>
      <c r="J1255" t="s">
        <v>4850</v>
      </c>
      <c r="K1255" t="s">
        <v>18</v>
      </c>
      <c r="L1255" t="s">
        <v>19</v>
      </c>
    </row>
    <row r="1256" spans="1:12">
      <c r="A1256">
        <v>1873</v>
      </c>
      <c r="B1256" t="s">
        <v>4851</v>
      </c>
      <c r="C1256" t="s">
        <v>4852</v>
      </c>
      <c r="D1256" t="s">
        <v>45</v>
      </c>
      <c r="E1256" t="s">
        <v>4853</v>
      </c>
      <c r="F1256" t="s">
        <v>106</v>
      </c>
      <c r="G1256" t="str">
        <f>"0066010"</f>
        <v>0</v>
      </c>
      <c r="H1256">
        <v>1100.0</v>
      </c>
      <c r="I1256">
        <v>165.0</v>
      </c>
      <c r="J1256" t="s">
        <v>2291</v>
      </c>
      <c r="K1256" t="s">
        <v>18</v>
      </c>
      <c r="L1256" t="s">
        <v>19</v>
      </c>
    </row>
    <row r="1257" spans="1:12">
      <c r="A1257">
        <v>1874</v>
      </c>
      <c r="B1257" t="s">
        <v>4854</v>
      </c>
      <c r="C1257" t="s">
        <v>4855</v>
      </c>
      <c r="D1257" t="s">
        <v>14</v>
      </c>
      <c r="E1257" t="s">
        <v>4856</v>
      </c>
      <c r="F1257" t="s">
        <v>4857</v>
      </c>
      <c r="G1257" t="str">
        <f>"0041051"</f>
        <v>0</v>
      </c>
      <c r="H1257">
        <v>2365.0</v>
      </c>
      <c r="I1257">
        <v>1135.0</v>
      </c>
      <c r="J1257" t="s">
        <v>4858</v>
      </c>
      <c r="K1257" t="s">
        <v>18</v>
      </c>
      <c r="L1257" t="s">
        <v>19</v>
      </c>
    </row>
    <row r="1258" spans="1:12">
      <c r="A1258">
        <v>1875</v>
      </c>
      <c r="B1258" t="s">
        <v>4859</v>
      </c>
      <c r="C1258" t="s">
        <v>4860</v>
      </c>
      <c r="D1258" t="s">
        <v>14</v>
      </c>
      <c r="E1258" t="s">
        <v>4861</v>
      </c>
      <c r="F1258" t="s">
        <v>4862</v>
      </c>
      <c r="G1258" t="str">
        <f>"0035031"</f>
        <v>0</v>
      </c>
      <c r="H1258">
        <v>1415.0</v>
      </c>
      <c r="I1258">
        <v>250.0</v>
      </c>
      <c r="J1258" t="s">
        <v>3551</v>
      </c>
      <c r="K1258" t="s">
        <v>18</v>
      </c>
      <c r="L1258" t="s">
        <v>19</v>
      </c>
    </row>
    <row r="1259" spans="1:12">
      <c r="A1259">
        <v>1876</v>
      </c>
      <c r="B1259" t="s">
        <v>4863</v>
      </c>
      <c r="C1259" t="s">
        <v>4864</v>
      </c>
      <c r="D1259" t="s">
        <v>45</v>
      </c>
      <c r="E1259" t="s">
        <v>4865</v>
      </c>
      <c r="F1259" t="s">
        <v>4866</v>
      </c>
      <c r="G1259" t="str">
        <f>"0033031"</f>
        <v>0</v>
      </c>
      <c r="H1259">
        <v>2365.0</v>
      </c>
      <c r="I1259">
        <v>354.75</v>
      </c>
      <c r="J1259" t="s">
        <v>196</v>
      </c>
      <c r="K1259" t="s">
        <v>18</v>
      </c>
      <c r="L1259" t="s">
        <v>19</v>
      </c>
    </row>
    <row r="1260" spans="1:12">
      <c r="A1260">
        <v>1877</v>
      </c>
      <c r="B1260" t="s">
        <v>4867</v>
      </c>
      <c r="C1260" t="s">
        <v>4868</v>
      </c>
      <c r="D1260" t="s">
        <v>45</v>
      </c>
      <c r="E1260" t="s">
        <v>4869</v>
      </c>
      <c r="F1260" t="s">
        <v>168</v>
      </c>
      <c r="G1260" t="str">
        <f>"8035010"</f>
        <v>0</v>
      </c>
      <c r="H1260">
        <v>900.0</v>
      </c>
      <c r="I1260">
        <v>120.0</v>
      </c>
      <c r="J1260" t="s">
        <v>4870</v>
      </c>
      <c r="K1260" t="s">
        <v>18</v>
      </c>
      <c r="L1260" t="s">
        <v>19</v>
      </c>
    </row>
    <row r="1261" spans="1:12">
      <c r="A1261">
        <v>1878</v>
      </c>
      <c r="B1261" t="s">
        <v>4871</v>
      </c>
      <c r="C1261" t="s">
        <v>4872</v>
      </c>
      <c r="D1261" t="s">
        <v>14</v>
      </c>
      <c r="E1261" t="s">
        <v>4873</v>
      </c>
      <c r="F1261" t="s">
        <v>4874</v>
      </c>
      <c r="G1261" t="str">
        <f>"5026023"</f>
        <v>0</v>
      </c>
      <c r="H1261">
        <v>1870.0</v>
      </c>
      <c r="I1261">
        <v>280.5</v>
      </c>
      <c r="J1261" t="s">
        <v>4875</v>
      </c>
      <c r="K1261" t="s">
        <v>18</v>
      </c>
      <c r="L1261" t="s">
        <v>19</v>
      </c>
    </row>
    <row r="1262" spans="1:12">
      <c r="A1262">
        <v>1879</v>
      </c>
      <c r="B1262" t="s">
        <v>4876</v>
      </c>
      <c r="C1262" t="s">
        <v>4877</v>
      </c>
      <c r="D1262" t="s">
        <v>14</v>
      </c>
      <c r="E1262" t="s">
        <v>4878</v>
      </c>
      <c r="F1262" t="s">
        <v>36</v>
      </c>
      <c r="G1262" t="str">
        <f>"6034011"</f>
        <v>0</v>
      </c>
      <c r="H1262">
        <v>900.0</v>
      </c>
      <c r="I1262">
        <v>120.0</v>
      </c>
      <c r="J1262" t="s">
        <v>4216</v>
      </c>
      <c r="K1262" t="s">
        <v>18</v>
      </c>
      <c r="L1262" t="s">
        <v>19</v>
      </c>
    </row>
    <row r="1263" spans="1:12">
      <c r="A1263">
        <v>1880</v>
      </c>
      <c r="B1263" t="s">
        <v>4879</v>
      </c>
      <c r="C1263" t="s">
        <v>4880</v>
      </c>
      <c r="D1263" t="s">
        <v>14</v>
      </c>
      <c r="E1263" t="s">
        <v>4881</v>
      </c>
      <c r="F1263" t="s">
        <v>3927</v>
      </c>
      <c r="G1263" t="str">
        <f>"0035080"</f>
        <v>0</v>
      </c>
      <c r="H1263">
        <v>1100.0</v>
      </c>
      <c r="I1263">
        <v>165.0</v>
      </c>
      <c r="J1263" t="s">
        <v>1113</v>
      </c>
      <c r="K1263" t="s">
        <v>18</v>
      </c>
      <c r="L1263" t="s">
        <v>19</v>
      </c>
    </row>
    <row r="1264" spans="1:12">
      <c r="A1264">
        <v>1881</v>
      </c>
      <c r="B1264" t="s">
        <v>4882</v>
      </c>
      <c r="C1264" t="s">
        <v>4883</v>
      </c>
      <c r="D1264" t="s">
        <v>45</v>
      </c>
      <c r="E1264" t="s">
        <v>4884</v>
      </c>
      <c r="F1264" t="s">
        <v>2427</v>
      </c>
      <c r="G1264" t="str">
        <f>"0054021"</f>
        <v>0</v>
      </c>
      <c r="H1264">
        <v>1182.0</v>
      </c>
      <c r="I1264">
        <v>295.3</v>
      </c>
      <c r="J1264" t="s">
        <v>4885</v>
      </c>
      <c r="K1264" t="s">
        <v>18</v>
      </c>
      <c r="L1264" t="s">
        <v>19</v>
      </c>
    </row>
    <row r="1265" spans="1:12">
      <c r="A1265">
        <v>1882</v>
      </c>
      <c r="B1265" t="s">
        <v>4886</v>
      </c>
      <c r="C1265" t="s">
        <v>4887</v>
      </c>
      <c r="D1265" t="s">
        <v>45</v>
      </c>
      <c r="E1265" t="s">
        <v>4888</v>
      </c>
      <c r="F1265" t="s">
        <v>513</v>
      </c>
      <c r="G1265" t="str">
        <f>"0017052"</f>
        <v>0</v>
      </c>
      <c r="H1265">
        <v>1650.0</v>
      </c>
      <c r="I1265">
        <v>500.0</v>
      </c>
      <c r="J1265" t="s">
        <v>4889</v>
      </c>
      <c r="K1265" t="s">
        <v>18</v>
      </c>
      <c r="L1265" t="s">
        <v>19</v>
      </c>
    </row>
    <row r="1266" spans="1:12">
      <c r="A1266">
        <v>1883</v>
      </c>
      <c r="B1266" t="s">
        <v>4890</v>
      </c>
      <c r="C1266" t="s">
        <v>4891</v>
      </c>
      <c r="D1266" t="s">
        <v>45</v>
      </c>
      <c r="E1266" t="s">
        <v>4892</v>
      </c>
      <c r="F1266" t="s">
        <v>67</v>
      </c>
      <c r="G1266" t="str">
        <f>"8011031"</f>
        <v>0</v>
      </c>
      <c r="H1266">
        <v>1600.0</v>
      </c>
      <c r="I1266">
        <v>240.0</v>
      </c>
      <c r="J1266" t="s">
        <v>4893</v>
      </c>
      <c r="K1266" t="s">
        <v>18</v>
      </c>
      <c r="L1266" t="s">
        <v>19</v>
      </c>
    </row>
    <row r="1267" spans="1:12">
      <c r="A1267">
        <v>1884</v>
      </c>
      <c r="B1267" t="s">
        <v>4894</v>
      </c>
      <c r="C1267" t="s">
        <v>4895</v>
      </c>
      <c r="D1267" t="s">
        <v>45</v>
      </c>
      <c r="E1267" t="s">
        <v>4896</v>
      </c>
      <c r="F1267" t="s">
        <v>195</v>
      </c>
      <c r="G1267" t="str">
        <f>"0017051"</f>
        <v>0</v>
      </c>
      <c r="H1267">
        <v>1500.0</v>
      </c>
      <c r="I1267">
        <v>225.0</v>
      </c>
      <c r="J1267" t="s">
        <v>844</v>
      </c>
      <c r="K1267" t="s">
        <v>18</v>
      </c>
      <c r="L1267" t="s">
        <v>19</v>
      </c>
    </row>
    <row r="1268" spans="1:12">
      <c r="A1268">
        <v>1885</v>
      </c>
      <c r="B1268" t="s">
        <v>4897</v>
      </c>
      <c r="C1268" t="s">
        <v>1638</v>
      </c>
      <c r="D1268" t="s">
        <v>14</v>
      </c>
      <c r="E1268" t="s">
        <v>4898</v>
      </c>
      <c r="F1268" t="s">
        <v>36</v>
      </c>
      <c r="G1268" t="str">
        <f>"6034011"</f>
        <v>0</v>
      </c>
      <c r="H1268">
        <v>900.0</v>
      </c>
      <c r="I1268">
        <v>127.5</v>
      </c>
      <c r="J1268" t="s">
        <v>4899</v>
      </c>
      <c r="K1268" t="s">
        <v>18</v>
      </c>
      <c r="L1268" t="s">
        <v>19</v>
      </c>
    </row>
    <row r="1269" spans="1:12">
      <c r="A1269">
        <v>1888</v>
      </c>
      <c r="B1269" t="s">
        <v>4900</v>
      </c>
      <c r="C1269" t="s">
        <v>4901</v>
      </c>
      <c r="D1269" t="s">
        <v>45</v>
      </c>
      <c r="E1269" t="s">
        <v>4902</v>
      </c>
      <c r="F1269" t="s">
        <v>322</v>
      </c>
      <c r="G1269" t="str">
        <f>"0091011"</f>
        <v>0</v>
      </c>
      <c r="H1269">
        <v>1133.0</v>
      </c>
      <c r="I1269">
        <v>669.95</v>
      </c>
      <c r="J1269" t="s">
        <v>4903</v>
      </c>
      <c r="K1269" t="s">
        <v>18</v>
      </c>
      <c r="L1269" t="s">
        <v>19</v>
      </c>
    </row>
    <row r="1270" spans="1:12">
      <c r="A1270">
        <v>1889</v>
      </c>
      <c r="B1270" t="s">
        <v>4904</v>
      </c>
      <c r="C1270" t="s">
        <v>4905</v>
      </c>
      <c r="D1270" t="s">
        <v>14</v>
      </c>
      <c r="E1270" t="s">
        <v>4906</v>
      </c>
      <c r="F1270" t="s">
        <v>551</v>
      </c>
      <c r="G1270" t="str">
        <f>"0078200"</f>
        <v>0</v>
      </c>
      <c r="H1270">
        <v>1000.0</v>
      </c>
      <c r="I1270">
        <v>150.0</v>
      </c>
      <c r="J1270" t="s">
        <v>4907</v>
      </c>
      <c r="K1270" t="s">
        <v>18</v>
      </c>
      <c r="L1270" t="s">
        <v>19</v>
      </c>
    </row>
    <row r="1271" spans="1:12">
      <c r="A1271">
        <v>1890</v>
      </c>
      <c r="B1271" t="s">
        <v>4908</v>
      </c>
      <c r="C1271" t="s">
        <v>4909</v>
      </c>
      <c r="D1271" t="s">
        <v>14</v>
      </c>
      <c r="E1271" t="s">
        <v>4910</v>
      </c>
      <c r="F1271" t="s">
        <v>195</v>
      </c>
      <c r="G1271" t="str">
        <f>"0017051"</f>
        <v>0</v>
      </c>
      <c r="H1271">
        <v>1100.0</v>
      </c>
      <c r="I1271">
        <v>165.0</v>
      </c>
      <c r="J1271" t="s">
        <v>4911</v>
      </c>
      <c r="K1271" t="s">
        <v>18</v>
      </c>
      <c r="L1271" t="s">
        <v>19</v>
      </c>
    </row>
    <row r="1272" spans="1:12">
      <c r="A1272">
        <v>1891</v>
      </c>
      <c r="B1272" t="s">
        <v>4912</v>
      </c>
      <c r="C1272" t="s">
        <v>4913</v>
      </c>
      <c r="D1272" t="s">
        <v>45</v>
      </c>
      <c r="E1272" t="s">
        <v>4914</v>
      </c>
      <c r="F1272" t="s">
        <v>1240</v>
      </c>
      <c r="G1272" t="str">
        <f>"0051021"</f>
        <v>0</v>
      </c>
      <c r="H1272">
        <v>900.0</v>
      </c>
      <c r="I1272">
        <v>135.0</v>
      </c>
      <c r="J1272" t="s">
        <v>4915</v>
      </c>
      <c r="K1272" t="s">
        <v>18</v>
      </c>
      <c r="L1272" t="s">
        <v>19</v>
      </c>
    </row>
    <row r="1273" spans="1:12">
      <c r="A1273">
        <v>1892</v>
      </c>
      <c r="B1273" t="s">
        <v>4916</v>
      </c>
      <c r="C1273" t="s">
        <v>4917</v>
      </c>
      <c r="D1273" t="s">
        <v>14</v>
      </c>
      <c r="E1273" t="s">
        <v>4918</v>
      </c>
      <c r="F1273" t="s">
        <v>4073</v>
      </c>
      <c r="G1273" t="str">
        <f>"0051022"</f>
        <v>0</v>
      </c>
      <c r="H1273">
        <v>2000.0</v>
      </c>
      <c r="I1273">
        <v>846.0</v>
      </c>
      <c r="J1273" t="s">
        <v>4919</v>
      </c>
      <c r="K1273" t="s">
        <v>18</v>
      </c>
      <c r="L1273" t="s">
        <v>19</v>
      </c>
    </row>
    <row r="1274" spans="1:12">
      <c r="A1274">
        <v>1893</v>
      </c>
      <c r="B1274" t="s">
        <v>4920</v>
      </c>
      <c r="C1274" t="s">
        <v>4921</v>
      </c>
      <c r="D1274" t="s">
        <v>14</v>
      </c>
      <c r="E1274" t="s">
        <v>4922</v>
      </c>
      <c r="F1274" t="s">
        <v>4195</v>
      </c>
      <c r="G1274" t="str">
        <f>"9012011"</f>
        <v>0</v>
      </c>
      <c r="H1274">
        <v>900.0</v>
      </c>
      <c r="I1274">
        <v>127.5</v>
      </c>
      <c r="J1274" t="s">
        <v>4923</v>
      </c>
      <c r="K1274" t="s">
        <v>18</v>
      </c>
      <c r="L1274" t="s">
        <v>19</v>
      </c>
    </row>
    <row r="1275" spans="1:12">
      <c r="A1275">
        <v>1894</v>
      </c>
      <c r="B1275" t="s">
        <v>4924</v>
      </c>
      <c r="C1275" t="s">
        <v>4925</v>
      </c>
      <c r="D1275" t="s">
        <v>45</v>
      </c>
      <c r="E1275" t="s">
        <v>4926</v>
      </c>
      <c r="F1275" t="s">
        <v>81</v>
      </c>
      <c r="G1275" t="str">
        <f>"0093021"</f>
        <v>0</v>
      </c>
      <c r="H1275">
        <v>900.0</v>
      </c>
      <c r="I1275">
        <v>135.0</v>
      </c>
      <c r="J1275" t="s">
        <v>2909</v>
      </c>
      <c r="K1275" t="s">
        <v>18</v>
      </c>
      <c r="L1275" t="s">
        <v>19</v>
      </c>
    </row>
    <row r="1276" spans="1:12">
      <c r="A1276">
        <v>1895</v>
      </c>
      <c r="B1276" t="s">
        <v>4927</v>
      </c>
      <c r="C1276" t="s">
        <v>4928</v>
      </c>
      <c r="D1276" t="s">
        <v>45</v>
      </c>
      <c r="E1276" t="s">
        <v>4929</v>
      </c>
      <c r="F1276" t="s">
        <v>322</v>
      </c>
      <c r="G1276" t="str">
        <f>"0091011"</f>
        <v>0</v>
      </c>
      <c r="H1276">
        <v>1050.0</v>
      </c>
      <c r="I1276">
        <v>157.5</v>
      </c>
      <c r="J1276" t="s">
        <v>2909</v>
      </c>
      <c r="K1276" t="s">
        <v>18</v>
      </c>
      <c r="L1276" t="s">
        <v>19</v>
      </c>
    </row>
    <row r="1277" spans="1:12">
      <c r="A1277">
        <v>1896</v>
      </c>
      <c r="B1277" t="s">
        <v>4930</v>
      </c>
      <c r="C1277" t="s">
        <v>1670</v>
      </c>
      <c r="D1277" t="s">
        <v>14</v>
      </c>
      <c r="E1277" t="s">
        <v>4931</v>
      </c>
      <c r="F1277" t="s">
        <v>1240</v>
      </c>
      <c r="G1277" t="str">
        <f>"0051021"</f>
        <v>0</v>
      </c>
      <c r="H1277">
        <v>950.0</v>
      </c>
      <c r="I1277">
        <v>342.5</v>
      </c>
      <c r="J1277" t="s">
        <v>4932</v>
      </c>
      <c r="K1277" t="s">
        <v>18</v>
      </c>
      <c r="L1277" t="s">
        <v>19</v>
      </c>
    </row>
    <row r="1278" spans="1:12">
      <c r="A1278">
        <v>1897</v>
      </c>
      <c r="B1278" t="s">
        <v>4933</v>
      </c>
      <c r="C1278" t="s">
        <v>582</v>
      </c>
      <c r="D1278" t="s">
        <v>45</v>
      </c>
      <c r="E1278" t="s">
        <v>4934</v>
      </c>
      <c r="F1278" t="s">
        <v>1240</v>
      </c>
      <c r="G1278" t="str">
        <f>"0051021"</f>
        <v>0</v>
      </c>
      <c r="H1278">
        <v>925.0</v>
      </c>
      <c r="I1278">
        <v>238.75</v>
      </c>
      <c r="J1278" t="s">
        <v>2260</v>
      </c>
      <c r="K1278" t="s">
        <v>18</v>
      </c>
      <c r="L1278" t="s">
        <v>19</v>
      </c>
    </row>
    <row r="1279" spans="1:12">
      <c r="A1279">
        <v>1898</v>
      </c>
      <c r="B1279" t="s">
        <v>4935</v>
      </c>
      <c r="C1279" t="s">
        <v>4936</v>
      </c>
      <c r="D1279" t="s">
        <v>45</v>
      </c>
      <c r="E1279" t="s">
        <v>4937</v>
      </c>
      <c r="F1279" t="s">
        <v>981</v>
      </c>
      <c r="G1279" t="str">
        <f>"0039021"</f>
        <v>0</v>
      </c>
      <c r="H1279">
        <v>1485.0</v>
      </c>
      <c r="I1279">
        <v>322.75</v>
      </c>
      <c r="J1279" t="s">
        <v>4938</v>
      </c>
      <c r="K1279" t="s">
        <v>18</v>
      </c>
      <c r="L1279" t="s">
        <v>19</v>
      </c>
    </row>
    <row r="1280" spans="1:12">
      <c r="A1280">
        <v>1899</v>
      </c>
      <c r="B1280" t="s">
        <v>4939</v>
      </c>
      <c r="C1280" t="s">
        <v>4940</v>
      </c>
      <c r="D1280" t="s">
        <v>45</v>
      </c>
      <c r="E1280" t="s">
        <v>4941</v>
      </c>
      <c r="F1280" t="s">
        <v>2055</v>
      </c>
      <c r="G1280" t="str">
        <f>"0051023"</f>
        <v>0</v>
      </c>
      <c r="H1280">
        <v>2100.0</v>
      </c>
      <c r="I1280">
        <v>315.0</v>
      </c>
      <c r="J1280" t="s">
        <v>4942</v>
      </c>
      <c r="K1280" t="s">
        <v>18</v>
      </c>
      <c r="L1280" t="s">
        <v>19</v>
      </c>
    </row>
    <row r="1281" spans="1:12">
      <c r="A1281">
        <v>1900</v>
      </c>
      <c r="B1281" t="s">
        <v>4943</v>
      </c>
      <c r="C1281" t="s">
        <v>4944</v>
      </c>
      <c r="D1281" t="s">
        <v>45</v>
      </c>
      <c r="E1281" t="s">
        <v>4945</v>
      </c>
      <c r="F1281" t="s">
        <v>2247</v>
      </c>
      <c r="G1281" t="str">
        <f>"0017032"</f>
        <v>0</v>
      </c>
      <c r="H1281">
        <v>2640.0</v>
      </c>
      <c r="I1281">
        <v>896.0</v>
      </c>
      <c r="J1281" t="s">
        <v>4946</v>
      </c>
      <c r="K1281" t="s">
        <v>18</v>
      </c>
      <c r="L1281" t="s">
        <v>19</v>
      </c>
    </row>
    <row r="1282" spans="1:12">
      <c r="A1282">
        <v>1902</v>
      </c>
      <c r="B1282" t="s">
        <v>4947</v>
      </c>
      <c r="C1282" t="s">
        <v>4948</v>
      </c>
      <c r="D1282" t="s">
        <v>45</v>
      </c>
      <c r="E1282" t="s">
        <v>4949</v>
      </c>
      <c r="F1282" t="s">
        <v>1240</v>
      </c>
      <c r="G1282" t="str">
        <f>"0051021"</f>
        <v>0</v>
      </c>
      <c r="H1282">
        <v>1210.0</v>
      </c>
      <c r="I1282">
        <v>181.5</v>
      </c>
      <c r="J1282" t="s">
        <v>4950</v>
      </c>
      <c r="K1282" t="s">
        <v>18</v>
      </c>
      <c r="L1282" t="s">
        <v>19</v>
      </c>
    </row>
    <row r="1283" spans="1:12">
      <c r="A1283">
        <v>1903</v>
      </c>
      <c r="B1283" t="s">
        <v>4951</v>
      </c>
      <c r="C1283" t="s">
        <v>4952</v>
      </c>
      <c r="D1283" t="s">
        <v>45</v>
      </c>
      <c r="E1283" t="s">
        <v>4953</v>
      </c>
      <c r="F1283" t="s">
        <v>1240</v>
      </c>
      <c r="G1283" t="str">
        <f>"0051021"</f>
        <v>0</v>
      </c>
      <c r="H1283">
        <v>1155.0</v>
      </c>
      <c r="I1283">
        <v>173.25</v>
      </c>
      <c r="J1283" t="s">
        <v>4954</v>
      </c>
      <c r="K1283" t="s">
        <v>18</v>
      </c>
      <c r="L1283" t="s">
        <v>19</v>
      </c>
    </row>
    <row r="1284" spans="1:12">
      <c r="A1284">
        <v>1904</v>
      </c>
      <c r="B1284" t="s">
        <v>4955</v>
      </c>
      <c r="C1284" t="s">
        <v>4956</v>
      </c>
      <c r="D1284" t="s">
        <v>14</v>
      </c>
      <c r="E1284" t="s">
        <v>4957</v>
      </c>
      <c r="F1284" t="s">
        <v>62</v>
      </c>
      <c r="G1284" t="str">
        <f>"0051010"</f>
        <v>0</v>
      </c>
      <c r="H1284">
        <v>950.0</v>
      </c>
      <c r="I1284">
        <v>142.5</v>
      </c>
      <c r="J1284" t="s">
        <v>4958</v>
      </c>
      <c r="K1284" t="s">
        <v>18</v>
      </c>
      <c r="L1284" t="s">
        <v>19</v>
      </c>
    </row>
    <row r="1285" spans="1:12">
      <c r="A1285">
        <v>1905</v>
      </c>
      <c r="B1285" t="s">
        <v>20</v>
      </c>
      <c r="C1285" t="s">
        <v>4959</v>
      </c>
      <c r="D1285" t="s">
        <v>14</v>
      </c>
      <c r="E1285" t="s">
        <v>4960</v>
      </c>
      <c r="F1285" t="s">
        <v>36</v>
      </c>
      <c r="G1285" t="str">
        <f>"6034011"</f>
        <v>0</v>
      </c>
      <c r="H1285">
        <v>1000.0</v>
      </c>
      <c r="I1285">
        <v>350.0</v>
      </c>
      <c r="J1285" t="s">
        <v>2909</v>
      </c>
      <c r="K1285" t="s">
        <v>18</v>
      </c>
      <c r="L1285" t="s">
        <v>19</v>
      </c>
    </row>
    <row r="1286" spans="1:12">
      <c r="A1286">
        <v>1906</v>
      </c>
      <c r="B1286" t="s">
        <v>4961</v>
      </c>
      <c r="C1286" t="s">
        <v>4962</v>
      </c>
      <c r="D1286" t="s">
        <v>14</v>
      </c>
      <c r="E1286" t="s">
        <v>4963</v>
      </c>
      <c r="F1286" t="s">
        <v>36</v>
      </c>
      <c r="G1286" t="str">
        <f>"6034011"</f>
        <v>0</v>
      </c>
      <c r="H1286">
        <v>900.0</v>
      </c>
      <c r="I1286">
        <v>127.5</v>
      </c>
      <c r="J1286" t="s">
        <v>4964</v>
      </c>
      <c r="K1286" t="s">
        <v>18</v>
      </c>
      <c r="L1286" t="s">
        <v>19</v>
      </c>
    </row>
    <row r="1287" spans="1:12">
      <c r="A1287">
        <v>1907</v>
      </c>
      <c r="B1287" t="s">
        <v>4965</v>
      </c>
      <c r="C1287" t="s">
        <v>4966</v>
      </c>
      <c r="D1287" t="s">
        <v>45</v>
      </c>
      <c r="E1287" t="s">
        <v>4967</v>
      </c>
      <c r="F1287" t="s">
        <v>278</v>
      </c>
      <c r="G1287" t="str">
        <f>"0091021"</f>
        <v>0</v>
      </c>
      <c r="H1287">
        <v>1430.0</v>
      </c>
      <c r="I1287">
        <v>714.5</v>
      </c>
      <c r="J1287" t="s">
        <v>4968</v>
      </c>
      <c r="K1287" t="s">
        <v>18</v>
      </c>
      <c r="L1287" t="s">
        <v>19</v>
      </c>
    </row>
    <row r="1288" spans="1:12">
      <c r="A1288">
        <v>1908</v>
      </c>
      <c r="B1288" t="s">
        <v>4969</v>
      </c>
      <c r="C1288" t="s">
        <v>4970</v>
      </c>
      <c r="D1288" t="s">
        <v>45</v>
      </c>
      <c r="E1288" t="s">
        <v>4971</v>
      </c>
      <c r="F1288" t="s">
        <v>1235</v>
      </c>
      <c r="G1288" t="str">
        <f>"0071090"</f>
        <v>0</v>
      </c>
      <c r="H1288">
        <v>900.0</v>
      </c>
      <c r="I1288">
        <v>135.0</v>
      </c>
      <c r="J1288" t="s">
        <v>401</v>
      </c>
      <c r="K1288" t="s">
        <v>18</v>
      </c>
      <c r="L1288" t="s">
        <v>19</v>
      </c>
    </row>
    <row r="1289" spans="1:12">
      <c r="A1289">
        <v>1909</v>
      </c>
      <c r="B1289" t="s">
        <v>4972</v>
      </c>
      <c r="C1289" t="s">
        <v>4973</v>
      </c>
      <c r="D1289" t="s">
        <v>45</v>
      </c>
      <c r="E1289" t="s">
        <v>4974</v>
      </c>
      <c r="F1289" t="s">
        <v>3927</v>
      </c>
      <c r="G1289" t="str">
        <f>"0035080"</f>
        <v>0</v>
      </c>
      <c r="H1289">
        <v>975.0</v>
      </c>
      <c r="I1289">
        <v>146.25</v>
      </c>
      <c r="J1289" t="s">
        <v>4975</v>
      </c>
      <c r="K1289" t="s">
        <v>18</v>
      </c>
      <c r="L1289" t="s">
        <v>19</v>
      </c>
    </row>
    <row r="1290" spans="1:12">
      <c r="A1290">
        <v>1910</v>
      </c>
      <c r="B1290" t="s">
        <v>4976</v>
      </c>
      <c r="C1290" t="s">
        <v>4977</v>
      </c>
      <c r="D1290" t="s">
        <v>45</v>
      </c>
      <c r="E1290" t="s">
        <v>4978</v>
      </c>
      <c r="F1290" t="s">
        <v>182</v>
      </c>
      <c r="G1290" t="str">
        <f>"0095011"</f>
        <v>0</v>
      </c>
      <c r="H1290">
        <v>900.0</v>
      </c>
      <c r="I1290">
        <v>116.25</v>
      </c>
      <c r="J1290" t="s">
        <v>1784</v>
      </c>
      <c r="K1290" t="s">
        <v>18</v>
      </c>
      <c r="L1290" t="s">
        <v>19</v>
      </c>
    </row>
    <row r="1291" spans="1:12">
      <c r="A1291">
        <v>1911</v>
      </c>
      <c r="B1291" t="s">
        <v>4979</v>
      </c>
      <c r="C1291" t="s">
        <v>4980</v>
      </c>
      <c r="D1291" t="s">
        <v>45</v>
      </c>
      <c r="E1291" t="s">
        <v>4981</v>
      </c>
      <c r="F1291" t="s">
        <v>473</v>
      </c>
      <c r="G1291" t="str">
        <f>"0094010"</f>
        <v>0</v>
      </c>
      <c r="H1291">
        <v>900.0</v>
      </c>
      <c r="I1291">
        <v>112.5</v>
      </c>
      <c r="J1291" t="s">
        <v>2423</v>
      </c>
      <c r="K1291" t="s">
        <v>18</v>
      </c>
      <c r="L1291" t="s">
        <v>19</v>
      </c>
    </row>
    <row r="1292" spans="1:12">
      <c r="A1292">
        <v>1913</v>
      </c>
      <c r="B1292" t="s">
        <v>1924</v>
      </c>
      <c r="C1292" t="s">
        <v>4982</v>
      </c>
      <c r="D1292" t="s">
        <v>14</v>
      </c>
      <c r="E1292" t="s">
        <v>4983</v>
      </c>
      <c r="F1292" t="s">
        <v>36</v>
      </c>
      <c r="G1292" t="str">
        <f>"6034011"</f>
        <v>0</v>
      </c>
      <c r="H1292">
        <v>900.0</v>
      </c>
      <c r="I1292">
        <v>120.0</v>
      </c>
      <c r="J1292" t="s">
        <v>4984</v>
      </c>
      <c r="K1292" t="s">
        <v>18</v>
      </c>
      <c r="L1292" t="s">
        <v>19</v>
      </c>
    </row>
    <row r="1293" spans="1:12">
      <c r="A1293">
        <v>1915</v>
      </c>
      <c r="B1293" t="s">
        <v>4985</v>
      </c>
      <c r="C1293" t="s">
        <v>4986</v>
      </c>
      <c r="D1293" t="s">
        <v>45</v>
      </c>
      <c r="E1293" t="s">
        <v>4987</v>
      </c>
      <c r="F1293" t="s">
        <v>815</v>
      </c>
      <c r="G1293" t="str">
        <f>"9053011"</f>
        <v>0</v>
      </c>
      <c r="H1293">
        <v>900.0</v>
      </c>
      <c r="I1293">
        <v>123.75</v>
      </c>
      <c r="J1293" t="s">
        <v>4988</v>
      </c>
      <c r="K1293" t="s">
        <v>18</v>
      </c>
      <c r="L1293" t="s">
        <v>19</v>
      </c>
    </row>
    <row r="1294" spans="1:12">
      <c r="A1294">
        <v>1917</v>
      </c>
      <c r="B1294" t="s">
        <v>4989</v>
      </c>
      <c r="C1294" t="s">
        <v>4990</v>
      </c>
      <c r="D1294" t="s">
        <v>45</v>
      </c>
      <c r="E1294" t="s">
        <v>4991</v>
      </c>
      <c r="F1294" t="s">
        <v>278</v>
      </c>
      <c r="G1294" t="str">
        <f>"0091021"</f>
        <v>0</v>
      </c>
      <c r="H1294">
        <v>1210.0</v>
      </c>
      <c r="I1294">
        <v>381.5</v>
      </c>
      <c r="J1294" t="s">
        <v>447</v>
      </c>
      <c r="K1294" t="s">
        <v>18</v>
      </c>
      <c r="L1294" t="s">
        <v>19</v>
      </c>
    </row>
    <row r="1295" spans="1:12">
      <c r="A1295">
        <v>1919</v>
      </c>
      <c r="B1295" t="s">
        <v>4992</v>
      </c>
      <c r="C1295" t="s">
        <v>4993</v>
      </c>
      <c r="D1295" t="s">
        <v>14</v>
      </c>
      <c r="E1295" t="s">
        <v>4994</v>
      </c>
      <c r="F1295" t="s">
        <v>349</v>
      </c>
      <c r="G1295" t="str">
        <f>"9011040"</f>
        <v>0</v>
      </c>
      <c r="H1295">
        <v>950.0</v>
      </c>
      <c r="I1295">
        <v>142.5</v>
      </c>
      <c r="J1295" t="s">
        <v>4995</v>
      </c>
      <c r="K1295" t="s">
        <v>18</v>
      </c>
      <c r="L1295" t="s">
        <v>19</v>
      </c>
    </row>
    <row r="1296" spans="1:12">
      <c r="A1296">
        <v>1920</v>
      </c>
      <c r="B1296" t="s">
        <v>3865</v>
      </c>
      <c r="C1296" t="s">
        <v>4996</v>
      </c>
      <c r="D1296" t="s">
        <v>14</v>
      </c>
      <c r="E1296" t="s">
        <v>4997</v>
      </c>
      <c r="F1296" t="s">
        <v>4998</v>
      </c>
      <c r="G1296" t="str">
        <f>"8021070"</f>
        <v>0</v>
      </c>
      <c r="H1296">
        <v>975.0</v>
      </c>
      <c r="I1296">
        <v>146.25</v>
      </c>
      <c r="J1296" t="s">
        <v>4999</v>
      </c>
      <c r="K1296" t="s">
        <v>18</v>
      </c>
      <c r="L1296" t="s">
        <v>19</v>
      </c>
    </row>
    <row r="1297" spans="1:12">
      <c r="A1297">
        <v>1921</v>
      </c>
      <c r="B1297" t="s">
        <v>5000</v>
      </c>
      <c r="C1297" t="s">
        <v>5001</v>
      </c>
      <c r="D1297" t="s">
        <v>14</v>
      </c>
      <c r="E1297" t="s">
        <v>5002</v>
      </c>
      <c r="F1297" t="s">
        <v>5003</v>
      </c>
      <c r="G1297" t="str">
        <f>"9013031"</f>
        <v>0</v>
      </c>
      <c r="H1297">
        <v>900.0</v>
      </c>
      <c r="I1297">
        <v>120.0</v>
      </c>
      <c r="J1297" t="s">
        <v>217</v>
      </c>
      <c r="K1297" t="s">
        <v>18</v>
      </c>
      <c r="L1297" t="s">
        <v>19</v>
      </c>
    </row>
    <row r="1298" spans="1:12">
      <c r="A1298">
        <v>1922</v>
      </c>
      <c r="B1298" t="s">
        <v>5004</v>
      </c>
      <c r="C1298" t="s">
        <v>5005</v>
      </c>
      <c r="D1298" t="s">
        <v>45</v>
      </c>
      <c r="E1298" t="s">
        <v>5006</v>
      </c>
      <c r="F1298" t="s">
        <v>1699</v>
      </c>
      <c r="G1298" t="str">
        <f>"9011031"</f>
        <v>0</v>
      </c>
      <c r="H1298">
        <v>900.0</v>
      </c>
      <c r="I1298">
        <v>105.0</v>
      </c>
      <c r="J1298" t="s">
        <v>5007</v>
      </c>
      <c r="K1298" t="s">
        <v>18</v>
      </c>
      <c r="L1298" t="s">
        <v>19</v>
      </c>
    </row>
    <row r="1299" spans="1:12">
      <c r="A1299">
        <v>1923</v>
      </c>
      <c r="B1299" t="s">
        <v>5008</v>
      </c>
      <c r="C1299" t="s">
        <v>5009</v>
      </c>
      <c r="D1299" t="s">
        <v>45</v>
      </c>
      <c r="E1299" t="s">
        <v>5010</v>
      </c>
      <c r="F1299" t="s">
        <v>81</v>
      </c>
      <c r="G1299" t="str">
        <f>"0093021"</f>
        <v>0</v>
      </c>
      <c r="H1299">
        <v>900.0</v>
      </c>
      <c r="I1299">
        <v>127.5</v>
      </c>
      <c r="J1299" t="s">
        <v>5011</v>
      </c>
      <c r="K1299" t="s">
        <v>18</v>
      </c>
      <c r="L1299" t="s">
        <v>19</v>
      </c>
    </row>
    <row r="1300" spans="1:12">
      <c r="A1300">
        <v>1924</v>
      </c>
      <c r="B1300" t="s">
        <v>5012</v>
      </c>
      <c r="C1300" t="s">
        <v>5013</v>
      </c>
      <c r="D1300" t="s">
        <v>14</v>
      </c>
      <c r="E1300" t="s">
        <v>5014</v>
      </c>
      <c r="F1300" t="s">
        <v>1699</v>
      </c>
      <c r="G1300" t="str">
        <f>"9011031"</f>
        <v>0</v>
      </c>
      <c r="H1300">
        <v>900.0</v>
      </c>
      <c r="I1300">
        <v>105.0</v>
      </c>
      <c r="J1300" t="s">
        <v>5015</v>
      </c>
      <c r="K1300" t="s">
        <v>18</v>
      </c>
      <c r="L1300" t="s">
        <v>19</v>
      </c>
    </row>
    <row r="1301" spans="1:12">
      <c r="A1301">
        <v>1925</v>
      </c>
      <c r="B1301" t="s">
        <v>5016</v>
      </c>
      <c r="C1301" t="s">
        <v>5017</v>
      </c>
      <c r="D1301" t="s">
        <v>14</v>
      </c>
      <c r="E1301" t="s">
        <v>5018</v>
      </c>
      <c r="F1301" t="s">
        <v>182</v>
      </c>
      <c r="G1301" t="str">
        <f>"0095011"</f>
        <v>0</v>
      </c>
      <c r="H1301">
        <v>900.0</v>
      </c>
      <c r="I1301">
        <v>120.0</v>
      </c>
      <c r="J1301" t="s">
        <v>5019</v>
      </c>
      <c r="K1301" t="s">
        <v>18</v>
      </c>
      <c r="L1301" t="s">
        <v>19</v>
      </c>
    </row>
    <row r="1302" spans="1:12">
      <c r="A1302">
        <v>1926</v>
      </c>
      <c r="B1302" t="s">
        <v>5020</v>
      </c>
      <c r="C1302" t="s">
        <v>5021</v>
      </c>
      <c r="D1302" t="s">
        <v>14</v>
      </c>
      <c r="E1302" t="s">
        <v>5022</v>
      </c>
      <c r="F1302" t="s">
        <v>1163</v>
      </c>
      <c r="G1302" t="str">
        <f>"9015011"</f>
        <v>0</v>
      </c>
      <c r="H1302">
        <v>1200.0</v>
      </c>
      <c r="I1302">
        <v>180.0</v>
      </c>
      <c r="J1302" t="s">
        <v>4875</v>
      </c>
      <c r="K1302" t="s">
        <v>18</v>
      </c>
      <c r="L1302" t="s">
        <v>19</v>
      </c>
    </row>
    <row r="1303" spans="1:12">
      <c r="A1303">
        <v>1927</v>
      </c>
      <c r="B1303" t="s">
        <v>4217</v>
      </c>
      <c r="C1303" t="s">
        <v>5023</v>
      </c>
      <c r="D1303" t="s">
        <v>45</v>
      </c>
      <c r="E1303" t="s">
        <v>5024</v>
      </c>
      <c r="F1303" t="s">
        <v>371</v>
      </c>
      <c r="G1303" t="str">
        <f>"0093022"</f>
        <v>0</v>
      </c>
      <c r="H1303">
        <v>1145.0</v>
      </c>
      <c r="I1303">
        <v>471.75</v>
      </c>
      <c r="J1303" t="s">
        <v>209</v>
      </c>
      <c r="K1303" t="s">
        <v>18</v>
      </c>
      <c r="L1303" t="s">
        <v>19</v>
      </c>
    </row>
    <row r="1304" spans="1:12">
      <c r="A1304">
        <v>1928</v>
      </c>
      <c r="B1304" t="s">
        <v>5025</v>
      </c>
      <c r="C1304" t="s">
        <v>5026</v>
      </c>
      <c r="D1304" t="s">
        <v>45</v>
      </c>
      <c r="E1304" t="s">
        <v>5027</v>
      </c>
      <c r="F1304" t="s">
        <v>168</v>
      </c>
      <c r="G1304" t="str">
        <f>"8035010"</f>
        <v>0</v>
      </c>
      <c r="H1304">
        <v>950.0</v>
      </c>
      <c r="I1304">
        <v>142.5</v>
      </c>
      <c r="J1304" t="s">
        <v>982</v>
      </c>
      <c r="K1304" t="s">
        <v>18</v>
      </c>
      <c r="L1304" t="s">
        <v>19</v>
      </c>
    </row>
    <row r="1305" spans="1:12">
      <c r="A1305">
        <v>1929</v>
      </c>
      <c r="B1305" t="s">
        <v>5028</v>
      </c>
      <c r="C1305" t="s">
        <v>5029</v>
      </c>
      <c r="D1305" t="s">
        <v>14</v>
      </c>
      <c r="E1305" t="s">
        <v>5030</v>
      </c>
      <c r="F1305" t="s">
        <v>3768</v>
      </c>
      <c r="G1305" t="str">
        <f>"8026042"</f>
        <v>0</v>
      </c>
      <c r="H1305">
        <v>975.0</v>
      </c>
      <c r="I1305">
        <v>146.25</v>
      </c>
      <c r="J1305" t="s">
        <v>5031</v>
      </c>
      <c r="K1305" t="s">
        <v>18</v>
      </c>
      <c r="L1305" t="s">
        <v>19</v>
      </c>
    </row>
    <row r="1306" spans="1:12">
      <c r="A1306">
        <v>1930</v>
      </c>
      <c r="B1306" t="s">
        <v>5032</v>
      </c>
      <c r="C1306" t="s">
        <v>5033</v>
      </c>
      <c r="D1306" t="s">
        <v>14</v>
      </c>
      <c r="E1306" t="s">
        <v>5034</v>
      </c>
      <c r="F1306" t="s">
        <v>5035</v>
      </c>
      <c r="G1306" t="str">
        <f>"6034040"</f>
        <v>0</v>
      </c>
      <c r="H1306">
        <v>1520.0</v>
      </c>
      <c r="I1306">
        <v>228.0</v>
      </c>
      <c r="J1306" t="s">
        <v>5036</v>
      </c>
      <c r="K1306" t="s">
        <v>18</v>
      </c>
      <c r="L1306" t="s">
        <v>19</v>
      </c>
    </row>
    <row r="1307" spans="1:12">
      <c r="A1307">
        <v>1932</v>
      </c>
      <c r="B1307" t="s">
        <v>5037</v>
      </c>
      <c r="C1307" t="s">
        <v>5038</v>
      </c>
      <c r="D1307" t="s">
        <v>45</v>
      </c>
      <c r="E1307" t="s">
        <v>5039</v>
      </c>
      <c r="F1307" t="s">
        <v>1699</v>
      </c>
      <c r="G1307" t="str">
        <f>"9011031"</f>
        <v>0</v>
      </c>
      <c r="H1307">
        <v>900.0</v>
      </c>
      <c r="I1307">
        <v>135.0</v>
      </c>
      <c r="J1307" t="s">
        <v>5040</v>
      </c>
      <c r="K1307" t="s">
        <v>18</v>
      </c>
      <c r="L1307" t="s">
        <v>19</v>
      </c>
    </row>
    <row r="1308" spans="1:12">
      <c r="A1308">
        <v>1933</v>
      </c>
      <c r="B1308" t="s">
        <v>5041</v>
      </c>
      <c r="C1308" t="s">
        <v>5042</v>
      </c>
      <c r="D1308" t="s">
        <v>14</v>
      </c>
      <c r="E1308" t="s">
        <v>5043</v>
      </c>
      <c r="F1308" t="s">
        <v>195</v>
      </c>
      <c r="G1308" t="str">
        <f>"0017051"</f>
        <v>0</v>
      </c>
      <c r="H1308">
        <v>1000.0</v>
      </c>
      <c r="I1308">
        <v>150.0</v>
      </c>
      <c r="J1308" t="s">
        <v>3658</v>
      </c>
      <c r="K1308" t="s">
        <v>18</v>
      </c>
      <c r="L1308" t="s">
        <v>19</v>
      </c>
    </row>
    <row r="1309" spans="1:12">
      <c r="A1309">
        <v>1934</v>
      </c>
      <c r="B1309" t="s">
        <v>5044</v>
      </c>
      <c r="C1309" t="s">
        <v>5045</v>
      </c>
      <c r="D1309" t="s">
        <v>14</v>
      </c>
      <c r="E1309" t="s">
        <v>5046</v>
      </c>
      <c r="F1309" t="s">
        <v>225</v>
      </c>
      <c r="G1309" t="str">
        <f>"0082030"</f>
        <v>0</v>
      </c>
      <c r="H1309">
        <v>1100.0</v>
      </c>
      <c r="I1309">
        <v>365.0</v>
      </c>
      <c r="J1309" t="s">
        <v>3242</v>
      </c>
      <c r="K1309" t="s">
        <v>18</v>
      </c>
      <c r="L1309" t="s">
        <v>19</v>
      </c>
    </row>
    <row r="1310" spans="1:12">
      <c r="A1310">
        <v>1935</v>
      </c>
      <c r="B1310" t="s">
        <v>5047</v>
      </c>
      <c r="C1310" t="s">
        <v>5048</v>
      </c>
      <c r="D1310" t="s">
        <v>45</v>
      </c>
      <c r="E1310" t="s">
        <v>5049</v>
      </c>
      <c r="F1310" t="s">
        <v>489</v>
      </c>
      <c r="G1310" t="str">
        <f>"0051080"</f>
        <v>0</v>
      </c>
      <c r="H1310">
        <v>900.0</v>
      </c>
      <c r="I1310">
        <v>131.25</v>
      </c>
      <c r="J1310" t="s">
        <v>5050</v>
      </c>
      <c r="K1310" t="s">
        <v>18</v>
      </c>
      <c r="L1310" t="s">
        <v>19</v>
      </c>
    </row>
    <row r="1311" spans="1:12">
      <c r="A1311">
        <v>1936</v>
      </c>
      <c r="B1311" t="s">
        <v>5051</v>
      </c>
      <c r="C1311" t="s">
        <v>5052</v>
      </c>
      <c r="D1311" t="s">
        <v>45</v>
      </c>
      <c r="E1311" t="s">
        <v>5053</v>
      </c>
      <c r="F1311" t="s">
        <v>81</v>
      </c>
      <c r="G1311" t="str">
        <f>"0093021"</f>
        <v>0</v>
      </c>
      <c r="H1311">
        <v>900.0</v>
      </c>
      <c r="I1311">
        <v>109.5</v>
      </c>
      <c r="J1311" t="s">
        <v>350</v>
      </c>
      <c r="K1311" t="s">
        <v>18</v>
      </c>
      <c r="L1311" t="s">
        <v>19</v>
      </c>
    </row>
    <row r="1312" spans="1:12">
      <c r="A1312">
        <v>1937</v>
      </c>
      <c r="B1312" t="s">
        <v>5054</v>
      </c>
      <c r="C1312" t="s">
        <v>5055</v>
      </c>
      <c r="D1312" t="s">
        <v>14</v>
      </c>
      <c r="E1312" t="s">
        <v>5056</v>
      </c>
      <c r="F1312" t="s">
        <v>3768</v>
      </c>
      <c r="G1312" t="str">
        <f>"8026042"</f>
        <v>0</v>
      </c>
      <c r="H1312">
        <v>900.0</v>
      </c>
      <c r="I1312">
        <v>131.25</v>
      </c>
      <c r="J1312" t="s">
        <v>5057</v>
      </c>
      <c r="K1312" t="s">
        <v>18</v>
      </c>
      <c r="L1312" t="s">
        <v>19</v>
      </c>
    </row>
    <row r="1313" spans="1:12">
      <c r="A1313">
        <v>1938</v>
      </c>
      <c r="B1313" t="s">
        <v>5058</v>
      </c>
      <c r="C1313" t="s">
        <v>5059</v>
      </c>
      <c r="D1313" t="s">
        <v>45</v>
      </c>
      <c r="E1313" t="s">
        <v>5060</v>
      </c>
      <c r="F1313" t="s">
        <v>322</v>
      </c>
      <c r="G1313" t="str">
        <f>"0091011"</f>
        <v>0</v>
      </c>
      <c r="H1313">
        <v>1025.0</v>
      </c>
      <c r="I1313">
        <v>153.75</v>
      </c>
      <c r="J1313" t="s">
        <v>5061</v>
      </c>
      <c r="K1313" t="s">
        <v>18</v>
      </c>
      <c r="L1313" t="s">
        <v>19</v>
      </c>
    </row>
    <row r="1314" spans="1:12">
      <c r="A1314">
        <v>1939</v>
      </c>
      <c r="B1314" t="s">
        <v>5062</v>
      </c>
      <c r="C1314" t="s">
        <v>5063</v>
      </c>
      <c r="D1314" t="s">
        <v>45</v>
      </c>
      <c r="E1314" t="s">
        <v>5064</v>
      </c>
      <c r="F1314" t="s">
        <v>124</v>
      </c>
      <c r="G1314" t="str">
        <f>"0071051"</f>
        <v>0</v>
      </c>
      <c r="H1314">
        <v>900.0</v>
      </c>
      <c r="I1314">
        <v>116.25</v>
      </c>
      <c r="J1314" t="s">
        <v>5065</v>
      </c>
      <c r="K1314" t="s">
        <v>18</v>
      </c>
      <c r="L1314" t="s">
        <v>19</v>
      </c>
    </row>
    <row r="1315" spans="1:12">
      <c r="A1315">
        <v>1941</v>
      </c>
      <c r="B1315" t="s">
        <v>5066</v>
      </c>
      <c r="C1315" t="s">
        <v>5067</v>
      </c>
      <c r="D1315" t="s">
        <v>14</v>
      </c>
      <c r="E1315" t="s">
        <v>5068</v>
      </c>
      <c r="F1315" t="s">
        <v>1652</v>
      </c>
      <c r="G1315" t="str">
        <f>"8026041"</f>
        <v>0</v>
      </c>
      <c r="H1315">
        <v>900.0</v>
      </c>
      <c r="I1315">
        <v>120.0</v>
      </c>
      <c r="J1315" t="s">
        <v>5069</v>
      </c>
      <c r="K1315" t="s">
        <v>18</v>
      </c>
      <c r="L1315" t="s">
        <v>19</v>
      </c>
    </row>
    <row r="1316" spans="1:12">
      <c r="A1316">
        <v>1942</v>
      </c>
      <c r="B1316" t="s">
        <v>772</v>
      </c>
      <c r="C1316" t="s">
        <v>5070</v>
      </c>
      <c r="D1316" t="s">
        <v>14</v>
      </c>
      <c r="E1316" t="s">
        <v>5071</v>
      </c>
      <c r="F1316" t="s">
        <v>31</v>
      </c>
      <c r="G1316" t="str">
        <f>"0103050"</f>
        <v>0</v>
      </c>
      <c r="H1316">
        <v>1500.0</v>
      </c>
      <c r="I1316">
        <v>225.0</v>
      </c>
      <c r="J1316" t="s">
        <v>4498</v>
      </c>
      <c r="K1316" t="s">
        <v>18</v>
      </c>
      <c r="L1316" t="s">
        <v>19</v>
      </c>
    </row>
    <row r="1317" spans="1:12">
      <c r="A1317">
        <v>1943</v>
      </c>
      <c r="B1317" t="s">
        <v>5072</v>
      </c>
      <c r="C1317" t="s">
        <v>5073</v>
      </c>
      <c r="D1317" t="s">
        <v>14</v>
      </c>
      <c r="E1317" t="s">
        <v>5074</v>
      </c>
      <c r="F1317" t="s">
        <v>1652</v>
      </c>
      <c r="G1317" t="str">
        <f>"8026041"</f>
        <v>0</v>
      </c>
      <c r="H1317">
        <v>900.0</v>
      </c>
      <c r="I1317">
        <v>123.75</v>
      </c>
      <c r="J1317" t="s">
        <v>5075</v>
      </c>
      <c r="K1317" t="s">
        <v>18</v>
      </c>
      <c r="L1317" t="s">
        <v>19</v>
      </c>
    </row>
    <row r="1318" spans="1:12">
      <c r="A1318">
        <v>1944</v>
      </c>
      <c r="B1318" t="s">
        <v>5076</v>
      </c>
      <c r="C1318" t="s">
        <v>5077</v>
      </c>
      <c r="D1318" t="s">
        <v>14</v>
      </c>
      <c r="E1318" t="s">
        <v>5078</v>
      </c>
      <c r="F1318" t="s">
        <v>1652</v>
      </c>
      <c r="G1318" t="str">
        <f>"8026041"</f>
        <v>0</v>
      </c>
      <c r="H1318">
        <v>975.0</v>
      </c>
      <c r="I1318">
        <v>146.25</v>
      </c>
      <c r="J1318" t="s">
        <v>5079</v>
      </c>
      <c r="K1318" t="s">
        <v>18</v>
      </c>
      <c r="L1318" t="s">
        <v>19</v>
      </c>
    </row>
    <row r="1319" spans="1:12">
      <c r="A1319">
        <v>1945</v>
      </c>
      <c r="B1319" t="s">
        <v>5080</v>
      </c>
      <c r="C1319" t="s">
        <v>5081</v>
      </c>
      <c r="D1319" t="s">
        <v>14</v>
      </c>
      <c r="E1319" t="s">
        <v>5082</v>
      </c>
      <c r="F1319" t="s">
        <v>3720</v>
      </c>
      <c r="G1319" t="str">
        <f>"6012030"</f>
        <v>0</v>
      </c>
      <c r="H1319">
        <v>900.0</v>
      </c>
      <c r="I1319">
        <v>117.0</v>
      </c>
      <c r="J1319" t="s">
        <v>1010</v>
      </c>
      <c r="K1319" t="s">
        <v>18</v>
      </c>
      <c r="L1319" t="s">
        <v>19</v>
      </c>
    </row>
    <row r="1320" spans="1:12">
      <c r="A1320">
        <v>1946</v>
      </c>
      <c r="B1320" t="s">
        <v>5083</v>
      </c>
      <c r="C1320" t="s">
        <v>5084</v>
      </c>
      <c r="D1320" t="s">
        <v>45</v>
      </c>
      <c r="E1320" t="s">
        <v>5085</v>
      </c>
      <c r="F1320" t="s">
        <v>322</v>
      </c>
      <c r="G1320" t="str">
        <f>"0091011"</f>
        <v>0</v>
      </c>
      <c r="H1320">
        <v>900.0</v>
      </c>
      <c r="I1320">
        <v>135.0</v>
      </c>
      <c r="J1320" t="s">
        <v>5086</v>
      </c>
      <c r="K1320" t="s">
        <v>18</v>
      </c>
      <c r="L1320" t="s">
        <v>19</v>
      </c>
    </row>
    <row r="1321" spans="1:12">
      <c r="A1321">
        <v>1947</v>
      </c>
      <c r="B1321" t="s">
        <v>2452</v>
      </c>
      <c r="C1321" t="s">
        <v>5087</v>
      </c>
      <c r="D1321" t="s">
        <v>45</v>
      </c>
      <c r="E1321" t="s">
        <v>5088</v>
      </c>
      <c r="F1321" t="s">
        <v>489</v>
      </c>
      <c r="G1321" t="str">
        <f>"0051080"</f>
        <v>0</v>
      </c>
      <c r="H1321">
        <v>1210.0</v>
      </c>
      <c r="I1321">
        <v>181.5</v>
      </c>
      <c r="J1321" t="s">
        <v>5089</v>
      </c>
      <c r="K1321" t="s">
        <v>18</v>
      </c>
      <c r="L1321" t="s">
        <v>19</v>
      </c>
    </row>
    <row r="1322" spans="1:12">
      <c r="A1322">
        <v>1948</v>
      </c>
      <c r="B1322" t="s">
        <v>491</v>
      </c>
      <c r="C1322" t="s">
        <v>5090</v>
      </c>
      <c r="D1322" t="s">
        <v>45</v>
      </c>
      <c r="E1322" t="s">
        <v>5091</v>
      </c>
      <c r="F1322" t="s">
        <v>340</v>
      </c>
      <c r="G1322" t="str">
        <f>"0036081"</f>
        <v>0</v>
      </c>
      <c r="H1322">
        <v>900.0</v>
      </c>
      <c r="I1322">
        <v>120.0</v>
      </c>
      <c r="J1322" t="s">
        <v>3769</v>
      </c>
      <c r="K1322" t="s">
        <v>18</v>
      </c>
      <c r="L1322" t="s">
        <v>19</v>
      </c>
    </row>
    <row r="1323" spans="1:12">
      <c r="A1323">
        <v>1949</v>
      </c>
      <c r="B1323" t="s">
        <v>5092</v>
      </c>
      <c r="C1323" t="s">
        <v>5093</v>
      </c>
      <c r="D1323" t="s">
        <v>14</v>
      </c>
      <c r="E1323" t="s">
        <v>5094</v>
      </c>
      <c r="F1323" t="s">
        <v>1652</v>
      </c>
      <c r="G1323" t="str">
        <f>"8026041"</f>
        <v>0</v>
      </c>
      <c r="H1323">
        <v>900.0</v>
      </c>
      <c r="I1323">
        <v>120.0</v>
      </c>
      <c r="J1323" t="s">
        <v>4494</v>
      </c>
      <c r="K1323" t="s">
        <v>18</v>
      </c>
      <c r="L1323" t="s">
        <v>19</v>
      </c>
    </row>
    <row r="1324" spans="1:12">
      <c r="A1324">
        <v>1950</v>
      </c>
      <c r="B1324" t="s">
        <v>5095</v>
      </c>
      <c r="C1324" t="s">
        <v>5096</v>
      </c>
      <c r="D1324" t="s">
        <v>14</v>
      </c>
      <c r="E1324" t="s">
        <v>5097</v>
      </c>
      <c r="F1324" t="s">
        <v>36</v>
      </c>
      <c r="G1324" t="str">
        <f>"6034011"</f>
        <v>0</v>
      </c>
      <c r="H1324">
        <v>900.0</v>
      </c>
      <c r="I1324">
        <v>105.0</v>
      </c>
      <c r="J1324" t="s">
        <v>5098</v>
      </c>
      <c r="K1324" t="s">
        <v>18</v>
      </c>
      <c r="L1324" t="s">
        <v>19</v>
      </c>
    </row>
    <row r="1325" spans="1:12">
      <c r="A1325">
        <v>1951</v>
      </c>
      <c r="B1325" t="s">
        <v>1133</v>
      </c>
      <c r="C1325" t="s">
        <v>5099</v>
      </c>
      <c r="D1325" t="s">
        <v>14</v>
      </c>
      <c r="E1325" t="s">
        <v>5100</v>
      </c>
      <c r="F1325" t="s">
        <v>1652</v>
      </c>
      <c r="G1325" t="str">
        <f>"8026041"</f>
        <v>0</v>
      </c>
      <c r="H1325">
        <v>900.0</v>
      </c>
      <c r="I1325">
        <v>131.25</v>
      </c>
      <c r="J1325" t="s">
        <v>3806</v>
      </c>
      <c r="K1325" t="s">
        <v>18</v>
      </c>
      <c r="L1325" t="s">
        <v>19</v>
      </c>
    </row>
    <row r="1326" spans="1:12">
      <c r="A1326">
        <v>1953</v>
      </c>
      <c r="B1326" t="s">
        <v>5101</v>
      </c>
      <c r="C1326" t="s">
        <v>4085</v>
      </c>
      <c r="D1326" t="s">
        <v>14</v>
      </c>
      <c r="E1326" t="s">
        <v>5102</v>
      </c>
      <c r="F1326" t="s">
        <v>81</v>
      </c>
      <c r="G1326" t="str">
        <f>"0093021"</f>
        <v>0</v>
      </c>
      <c r="H1326">
        <v>1100.0</v>
      </c>
      <c r="I1326">
        <v>165.0</v>
      </c>
      <c r="J1326" t="s">
        <v>5103</v>
      </c>
      <c r="K1326" t="s">
        <v>18</v>
      </c>
      <c r="L1326" t="s">
        <v>19</v>
      </c>
    </row>
    <row r="1327" spans="1:12">
      <c r="A1327">
        <v>1954</v>
      </c>
      <c r="B1327" t="s">
        <v>5104</v>
      </c>
      <c r="C1327" t="s">
        <v>5105</v>
      </c>
      <c r="D1327" t="s">
        <v>14</v>
      </c>
      <c r="E1327" t="s">
        <v>5106</v>
      </c>
      <c r="F1327" t="s">
        <v>4195</v>
      </c>
      <c r="G1327" t="str">
        <f>"9012011"</f>
        <v>0</v>
      </c>
      <c r="H1327">
        <v>1100.0</v>
      </c>
      <c r="I1327">
        <v>165.0</v>
      </c>
      <c r="J1327" t="s">
        <v>5107</v>
      </c>
      <c r="K1327" t="s">
        <v>18</v>
      </c>
      <c r="L1327" t="s">
        <v>19</v>
      </c>
    </row>
    <row r="1328" spans="1:12">
      <c r="A1328">
        <v>1957</v>
      </c>
      <c r="B1328" t="s">
        <v>1078</v>
      </c>
      <c r="C1328" t="s">
        <v>5108</v>
      </c>
      <c r="D1328" t="s">
        <v>14</v>
      </c>
      <c r="E1328" t="s">
        <v>5109</v>
      </c>
      <c r="F1328" t="s">
        <v>2155</v>
      </c>
      <c r="G1328" t="str">
        <f>"0013012"</f>
        <v>0</v>
      </c>
      <c r="H1328">
        <v>1650.0</v>
      </c>
      <c r="I1328">
        <v>350.0</v>
      </c>
      <c r="J1328" t="s">
        <v>5110</v>
      </c>
      <c r="K1328" t="s">
        <v>18</v>
      </c>
      <c r="L1328" t="s">
        <v>19</v>
      </c>
    </row>
    <row r="1329" spans="1:12">
      <c r="A1329">
        <v>1958</v>
      </c>
      <c r="B1329" t="s">
        <v>5111</v>
      </c>
      <c r="C1329" t="s">
        <v>2638</v>
      </c>
      <c r="D1329" t="s">
        <v>45</v>
      </c>
      <c r="E1329" t="s">
        <v>5112</v>
      </c>
      <c r="F1329" t="s">
        <v>322</v>
      </c>
      <c r="G1329" t="str">
        <f>"0091011"</f>
        <v>0</v>
      </c>
      <c r="H1329">
        <v>1000.0</v>
      </c>
      <c r="I1329">
        <v>200.0</v>
      </c>
      <c r="J1329" t="s">
        <v>1258</v>
      </c>
      <c r="K1329" t="s">
        <v>18</v>
      </c>
      <c r="L1329" t="s">
        <v>19</v>
      </c>
    </row>
    <row r="1330" spans="1:12">
      <c r="A1330">
        <v>1959</v>
      </c>
      <c r="B1330" t="s">
        <v>5113</v>
      </c>
      <c r="C1330" t="s">
        <v>5114</v>
      </c>
      <c r="D1330" t="s">
        <v>14</v>
      </c>
      <c r="E1330" t="s">
        <v>5115</v>
      </c>
      <c r="F1330" t="s">
        <v>564</v>
      </c>
      <c r="G1330" t="str">
        <f>"0096010"</f>
        <v>0</v>
      </c>
      <c r="H1330">
        <v>900.0</v>
      </c>
      <c r="I1330">
        <v>120.0</v>
      </c>
      <c r="J1330" t="s">
        <v>2283</v>
      </c>
      <c r="K1330" t="s">
        <v>18</v>
      </c>
      <c r="L1330" t="s">
        <v>19</v>
      </c>
    </row>
    <row r="1331" spans="1:12">
      <c r="A1331">
        <v>1960</v>
      </c>
      <c r="B1331" t="s">
        <v>5116</v>
      </c>
      <c r="C1331" t="s">
        <v>5117</v>
      </c>
      <c r="D1331" t="s">
        <v>45</v>
      </c>
      <c r="E1331" t="s">
        <v>5118</v>
      </c>
      <c r="F1331" t="s">
        <v>4862</v>
      </c>
      <c r="G1331" t="str">
        <f>"0035031"</f>
        <v>0</v>
      </c>
      <c r="H1331">
        <v>1250.0</v>
      </c>
      <c r="I1331">
        <v>250.0</v>
      </c>
      <c r="J1331" t="s">
        <v>5119</v>
      </c>
      <c r="K1331" t="s">
        <v>18</v>
      </c>
      <c r="L1331" t="s">
        <v>19</v>
      </c>
    </row>
    <row r="1332" spans="1:12">
      <c r="A1332">
        <v>1961</v>
      </c>
      <c r="B1332" t="s">
        <v>5120</v>
      </c>
      <c r="C1332" t="s">
        <v>5121</v>
      </c>
      <c r="D1332" t="s">
        <v>14</v>
      </c>
      <c r="E1332" t="s">
        <v>5122</v>
      </c>
      <c r="F1332" t="s">
        <v>5123</v>
      </c>
      <c r="G1332" t="str">
        <f>"0084022"</f>
        <v>0</v>
      </c>
      <c r="H1332">
        <v>990.0</v>
      </c>
      <c r="I1332">
        <v>148.5</v>
      </c>
      <c r="J1332" t="s">
        <v>5124</v>
      </c>
      <c r="K1332" t="s">
        <v>18</v>
      </c>
      <c r="L1332" t="s">
        <v>19</v>
      </c>
    </row>
    <row r="1333" spans="1:12">
      <c r="A1333">
        <v>1962</v>
      </c>
      <c r="B1333" t="s">
        <v>5125</v>
      </c>
      <c r="C1333" t="s">
        <v>5126</v>
      </c>
      <c r="D1333" t="s">
        <v>45</v>
      </c>
      <c r="E1333" t="s">
        <v>5127</v>
      </c>
      <c r="F1333" t="s">
        <v>340</v>
      </c>
      <c r="G1333" t="str">
        <f>"0036081"</f>
        <v>0</v>
      </c>
      <c r="H1333">
        <v>900.0</v>
      </c>
      <c r="I1333">
        <v>123.0</v>
      </c>
      <c r="J1333" t="s">
        <v>5128</v>
      </c>
      <c r="K1333" t="s">
        <v>18</v>
      </c>
      <c r="L1333" t="s">
        <v>19</v>
      </c>
    </row>
    <row r="1334" spans="1:12">
      <c r="A1334">
        <v>1963</v>
      </c>
      <c r="B1334" t="s">
        <v>5129</v>
      </c>
      <c r="C1334" t="s">
        <v>5130</v>
      </c>
      <c r="D1334" t="s">
        <v>14</v>
      </c>
      <c r="E1334" t="s">
        <v>5131</v>
      </c>
      <c r="F1334" t="s">
        <v>2390</v>
      </c>
      <c r="G1334" t="str">
        <f>"0103013"</f>
        <v>0</v>
      </c>
      <c r="H1334">
        <v>2156.0</v>
      </c>
      <c r="I1334">
        <v>323.4</v>
      </c>
      <c r="J1334" t="s">
        <v>5132</v>
      </c>
      <c r="K1334" t="s">
        <v>18</v>
      </c>
      <c r="L1334" t="s">
        <v>19</v>
      </c>
    </row>
    <row r="1335" spans="1:12">
      <c r="A1335">
        <v>1964</v>
      </c>
      <c r="B1335" t="s">
        <v>5133</v>
      </c>
      <c r="C1335" t="s">
        <v>5134</v>
      </c>
      <c r="D1335" t="s">
        <v>45</v>
      </c>
      <c r="E1335" t="s">
        <v>5135</v>
      </c>
      <c r="F1335" t="s">
        <v>3927</v>
      </c>
      <c r="G1335" t="str">
        <f>"0035080"</f>
        <v>0</v>
      </c>
      <c r="H1335">
        <v>1100.0</v>
      </c>
      <c r="I1335">
        <v>465.0</v>
      </c>
      <c r="J1335" t="s">
        <v>5136</v>
      </c>
      <c r="K1335" t="s">
        <v>18</v>
      </c>
      <c r="L1335" t="s">
        <v>19</v>
      </c>
    </row>
    <row r="1336" spans="1:12">
      <c r="A1336">
        <v>1965</v>
      </c>
      <c r="B1336" t="s">
        <v>5137</v>
      </c>
      <c r="C1336" t="s">
        <v>5138</v>
      </c>
      <c r="D1336" t="s">
        <v>14</v>
      </c>
      <c r="E1336" t="s">
        <v>5139</v>
      </c>
      <c r="F1336" t="s">
        <v>5140</v>
      </c>
      <c r="G1336" t="str">
        <f>"0103012"</f>
        <v>0</v>
      </c>
      <c r="H1336">
        <v>1485.0</v>
      </c>
      <c r="I1336">
        <v>222.75</v>
      </c>
      <c r="J1336" t="s">
        <v>2243</v>
      </c>
      <c r="K1336" t="s">
        <v>18</v>
      </c>
      <c r="L1336" t="s">
        <v>19</v>
      </c>
    </row>
    <row r="1337" spans="1:12">
      <c r="A1337">
        <v>1966</v>
      </c>
      <c r="B1337" t="s">
        <v>5141</v>
      </c>
      <c r="C1337" t="s">
        <v>5142</v>
      </c>
      <c r="D1337" t="s">
        <v>45</v>
      </c>
      <c r="E1337" t="s">
        <v>5143</v>
      </c>
      <c r="F1337" t="s">
        <v>513</v>
      </c>
      <c r="G1337" t="str">
        <f>"0017052"</f>
        <v>0</v>
      </c>
      <c r="H1337">
        <v>3080.0</v>
      </c>
      <c r="I1337">
        <v>600.0</v>
      </c>
      <c r="J1337" t="s">
        <v>1274</v>
      </c>
      <c r="K1337" t="s">
        <v>18</v>
      </c>
      <c r="L1337" t="s">
        <v>19</v>
      </c>
    </row>
    <row r="1338" spans="1:12">
      <c r="A1338">
        <v>1968</v>
      </c>
      <c r="B1338" t="s">
        <v>5144</v>
      </c>
      <c r="C1338" t="s">
        <v>5145</v>
      </c>
      <c r="D1338" t="s">
        <v>45</v>
      </c>
      <c r="E1338" t="s">
        <v>5146</v>
      </c>
      <c r="F1338" t="s">
        <v>2390</v>
      </c>
      <c r="G1338" t="str">
        <f>"0103013"</f>
        <v>0</v>
      </c>
      <c r="H1338">
        <v>1936.0</v>
      </c>
      <c r="I1338">
        <v>940.4</v>
      </c>
      <c r="J1338" t="s">
        <v>4250</v>
      </c>
      <c r="K1338" t="s">
        <v>18</v>
      </c>
      <c r="L1338" t="s">
        <v>19</v>
      </c>
    </row>
    <row r="1339" spans="1:12">
      <c r="A1339">
        <v>1969</v>
      </c>
      <c r="B1339" t="s">
        <v>5147</v>
      </c>
      <c r="C1339" t="s">
        <v>5148</v>
      </c>
      <c r="D1339" t="s">
        <v>14</v>
      </c>
      <c r="E1339" t="s">
        <v>5149</v>
      </c>
      <c r="F1339" t="s">
        <v>5150</v>
      </c>
      <c r="G1339" t="str">
        <f>"0104110"</f>
        <v>0</v>
      </c>
      <c r="H1339">
        <v>2156.0</v>
      </c>
      <c r="I1339">
        <v>600.0</v>
      </c>
      <c r="J1339" t="s">
        <v>5151</v>
      </c>
      <c r="K1339" t="s">
        <v>18</v>
      </c>
      <c r="L1339" t="s">
        <v>19</v>
      </c>
    </row>
    <row r="1340" spans="1:12">
      <c r="A1340">
        <v>1970</v>
      </c>
      <c r="B1340" t="s">
        <v>5152</v>
      </c>
      <c r="C1340" t="s">
        <v>3236</v>
      </c>
      <c r="D1340" t="s">
        <v>14</v>
      </c>
      <c r="E1340" t="s">
        <v>5153</v>
      </c>
      <c r="F1340" t="s">
        <v>31</v>
      </c>
      <c r="G1340" t="str">
        <f>"0103050"</f>
        <v>0</v>
      </c>
      <c r="H1340">
        <v>1184.0</v>
      </c>
      <c r="I1340">
        <v>177.6</v>
      </c>
      <c r="J1340" t="s">
        <v>5154</v>
      </c>
      <c r="K1340" t="s">
        <v>18</v>
      </c>
      <c r="L1340" t="s">
        <v>19</v>
      </c>
    </row>
    <row r="1341" spans="1:12">
      <c r="A1341">
        <v>1971</v>
      </c>
      <c r="B1341" t="s">
        <v>2594</v>
      </c>
      <c r="C1341" t="s">
        <v>5155</v>
      </c>
      <c r="D1341" t="s">
        <v>45</v>
      </c>
      <c r="E1341" t="s">
        <v>5156</v>
      </c>
      <c r="F1341" t="s">
        <v>31</v>
      </c>
      <c r="G1341" t="str">
        <f>"0103050"</f>
        <v>0</v>
      </c>
      <c r="H1341">
        <v>1111.0</v>
      </c>
      <c r="I1341">
        <v>166.65</v>
      </c>
      <c r="J1341" t="s">
        <v>5132</v>
      </c>
      <c r="K1341" t="s">
        <v>18</v>
      </c>
      <c r="L1341" t="s">
        <v>19</v>
      </c>
    </row>
    <row r="1342" spans="1:12">
      <c r="A1342">
        <v>1972</v>
      </c>
      <c r="B1342" t="s">
        <v>5157</v>
      </c>
      <c r="C1342" t="s">
        <v>5158</v>
      </c>
      <c r="D1342" t="s">
        <v>14</v>
      </c>
      <c r="E1342" t="s">
        <v>5159</v>
      </c>
      <c r="F1342" t="s">
        <v>31</v>
      </c>
      <c r="G1342" t="str">
        <f>"0103050"</f>
        <v>0</v>
      </c>
      <c r="H1342">
        <v>1200.0</v>
      </c>
      <c r="I1342">
        <v>180.0</v>
      </c>
      <c r="J1342" t="s">
        <v>1037</v>
      </c>
      <c r="K1342" t="s">
        <v>18</v>
      </c>
      <c r="L1342" t="s">
        <v>19</v>
      </c>
    </row>
    <row r="1343" spans="1:12">
      <c r="A1343">
        <v>1974</v>
      </c>
      <c r="B1343" t="s">
        <v>5160</v>
      </c>
      <c r="C1343" t="s">
        <v>5161</v>
      </c>
      <c r="D1343" t="s">
        <v>45</v>
      </c>
      <c r="E1343" t="s">
        <v>5162</v>
      </c>
      <c r="F1343" t="s">
        <v>5140</v>
      </c>
      <c r="G1343" t="str">
        <f>"0103012"</f>
        <v>0</v>
      </c>
      <c r="H1343">
        <v>1650.0</v>
      </c>
      <c r="I1343">
        <v>247.5</v>
      </c>
      <c r="J1343" t="s">
        <v>5163</v>
      </c>
      <c r="K1343" t="s">
        <v>18</v>
      </c>
      <c r="L1343" t="s">
        <v>19</v>
      </c>
    </row>
    <row r="1344" spans="1:12">
      <c r="A1344">
        <v>1975</v>
      </c>
      <c r="B1344" t="s">
        <v>5164</v>
      </c>
      <c r="C1344" t="s">
        <v>5165</v>
      </c>
      <c r="D1344" t="s">
        <v>45</v>
      </c>
      <c r="E1344" t="s">
        <v>5166</v>
      </c>
      <c r="F1344" t="s">
        <v>3158</v>
      </c>
      <c r="G1344" t="str">
        <f>"0103011"</f>
        <v>0</v>
      </c>
      <c r="H1344">
        <v>1760.0</v>
      </c>
      <c r="I1344">
        <v>264.0</v>
      </c>
      <c r="J1344" t="s">
        <v>5167</v>
      </c>
      <c r="K1344" t="s">
        <v>18</v>
      </c>
      <c r="L1344" t="s">
        <v>19</v>
      </c>
    </row>
    <row r="1345" spans="1:12">
      <c r="A1345">
        <v>1976</v>
      </c>
      <c r="B1345" t="s">
        <v>898</v>
      </c>
      <c r="C1345" t="s">
        <v>5168</v>
      </c>
      <c r="D1345" t="s">
        <v>14</v>
      </c>
      <c r="E1345" t="s">
        <v>5169</v>
      </c>
      <c r="F1345" t="s">
        <v>2365</v>
      </c>
      <c r="G1345" t="str">
        <f>"0101072"</f>
        <v>0</v>
      </c>
      <c r="H1345">
        <v>1144.0</v>
      </c>
      <c r="I1345">
        <v>171.6</v>
      </c>
      <c r="J1345" t="s">
        <v>430</v>
      </c>
      <c r="K1345" t="s">
        <v>18</v>
      </c>
      <c r="L1345" t="s">
        <v>19</v>
      </c>
    </row>
    <row r="1346" spans="1:12">
      <c r="A1346">
        <v>1977</v>
      </c>
      <c r="B1346" t="s">
        <v>5170</v>
      </c>
      <c r="C1346" t="s">
        <v>5171</v>
      </c>
      <c r="D1346" t="s">
        <v>14</v>
      </c>
      <c r="E1346" t="s">
        <v>5172</v>
      </c>
      <c r="F1346" t="s">
        <v>2390</v>
      </c>
      <c r="G1346" t="str">
        <f>"0103013"</f>
        <v>0</v>
      </c>
      <c r="H1346">
        <v>2442.0</v>
      </c>
      <c r="I1346">
        <v>2000.0</v>
      </c>
      <c r="J1346" t="s">
        <v>4054</v>
      </c>
      <c r="K1346" t="s">
        <v>18</v>
      </c>
      <c r="L1346" t="s">
        <v>19</v>
      </c>
    </row>
    <row r="1347" spans="1:12">
      <c r="A1347">
        <v>1978</v>
      </c>
      <c r="B1347" t="s">
        <v>5173</v>
      </c>
      <c r="C1347" t="s">
        <v>5174</v>
      </c>
      <c r="D1347" t="s">
        <v>14</v>
      </c>
      <c r="E1347" t="s">
        <v>5175</v>
      </c>
      <c r="F1347" t="s">
        <v>5176</v>
      </c>
      <c r="G1347" t="str">
        <f>"0103032"</f>
        <v>0</v>
      </c>
      <c r="H1347">
        <v>2266.0</v>
      </c>
      <c r="I1347">
        <v>339.9</v>
      </c>
      <c r="J1347" t="s">
        <v>5177</v>
      </c>
      <c r="K1347" t="s">
        <v>18</v>
      </c>
      <c r="L1347" t="s">
        <v>19</v>
      </c>
    </row>
    <row r="1348" spans="1:12">
      <c r="A1348">
        <v>1979</v>
      </c>
      <c r="B1348" t="s">
        <v>5178</v>
      </c>
      <c r="C1348" t="s">
        <v>5179</v>
      </c>
      <c r="D1348" t="s">
        <v>45</v>
      </c>
      <c r="E1348" t="s">
        <v>5180</v>
      </c>
      <c r="F1348" t="s">
        <v>513</v>
      </c>
      <c r="G1348" t="str">
        <f>"0017052"</f>
        <v>0</v>
      </c>
      <c r="H1348">
        <v>1485.0</v>
      </c>
      <c r="I1348">
        <v>222.75</v>
      </c>
      <c r="J1348" t="s">
        <v>5181</v>
      </c>
      <c r="K1348" t="s">
        <v>18</v>
      </c>
      <c r="L1348" t="s">
        <v>19</v>
      </c>
    </row>
    <row r="1349" spans="1:12">
      <c r="A1349">
        <v>1981</v>
      </c>
      <c r="B1349" t="s">
        <v>5182</v>
      </c>
      <c r="C1349" t="s">
        <v>5183</v>
      </c>
      <c r="D1349" t="s">
        <v>45</v>
      </c>
      <c r="E1349" t="s">
        <v>5184</v>
      </c>
      <c r="F1349" t="s">
        <v>31</v>
      </c>
      <c r="G1349" t="str">
        <f>"0103050"</f>
        <v>0</v>
      </c>
      <c r="H1349">
        <v>900.0</v>
      </c>
      <c r="I1349">
        <v>120.0</v>
      </c>
      <c r="J1349" t="s">
        <v>746</v>
      </c>
      <c r="K1349" t="s">
        <v>18</v>
      </c>
      <c r="L1349" t="s">
        <v>19</v>
      </c>
    </row>
    <row r="1350" spans="1:12">
      <c r="A1350">
        <v>1982</v>
      </c>
      <c r="B1350" t="s">
        <v>1661</v>
      </c>
      <c r="C1350" t="s">
        <v>5185</v>
      </c>
      <c r="D1350" t="s">
        <v>45</v>
      </c>
      <c r="E1350" t="s">
        <v>5186</v>
      </c>
      <c r="F1350" t="s">
        <v>340</v>
      </c>
      <c r="G1350" t="str">
        <f>"0036081"</f>
        <v>0</v>
      </c>
      <c r="H1350">
        <v>1100.0</v>
      </c>
      <c r="I1350">
        <v>165.0</v>
      </c>
      <c r="J1350" t="s">
        <v>5187</v>
      </c>
      <c r="K1350" t="s">
        <v>18</v>
      </c>
      <c r="L1350" t="s">
        <v>19</v>
      </c>
    </row>
    <row r="1351" spans="1:12">
      <c r="A1351">
        <v>1983</v>
      </c>
      <c r="B1351" t="s">
        <v>5188</v>
      </c>
      <c r="C1351" t="s">
        <v>5189</v>
      </c>
      <c r="D1351" t="s">
        <v>14</v>
      </c>
      <c r="E1351" t="s">
        <v>5190</v>
      </c>
      <c r="F1351" t="s">
        <v>5191</v>
      </c>
      <c r="G1351" t="str">
        <f>"0023080"</f>
        <v>0</v>
      </c>
      <c r="H1351">
        <v>3000.0</v>
      </c>
      <c r="I1351">
        <v>450.0</v>
      </c>
      <c r="J1351" t="s">
        <v>2690</v>
      </c>
      <c r="K1351" t="s">
        <v>18</v>
      </c>
      <c r="L1351" t="s">
        <v>19</v>
      </c>
    </row>
    <row r="1352" spans="1:12">
      <c r="A1352">
        <v>1984</v>
      </c>
      <c r="B1352" t="s">
        <v>5192</v>
      </c>
      <c r="C1352" t="s">
        <v>5193</v>
      </c>
      <c r="D1352" t="s">
        <v>45</v>
      </c>
      <c r="E1352" t="s">
        <v>5194</v>
      </c>
      <c r="F1352" t="s">
        <v>195</v>
      </c>
      <c r="G1352" t="str">
        <f>"0017051"</f>
        <v>0</v>
      </c>
      <c r="H1352">
        <v>900.0</v>
      </c>
      <c r="I1352">
        <v>120.0</v>
      </c>
      <c r="J1352" t="s">
        <v>1262</v>
      </c>
      <c r="K1352" t="s">
        <v>18</v>
      </c>
      <c r="L1352" t="s">
        <v>19</v>
      </c>
    </row>
    <row r="1353" spans="1:12">
      <c r="A1353">
        <v>1985</v>
      </c>
      <c r="B1353" t="s">
        <v>5195</v>
      </c>
      <c r="C1353" t="s">
        <v>5196</v>
      </c>
      <c r="D1353" t="s">
        <v>45</v>
      </c>
      <c r="E1353" t="s">
        <v>5197</v>
      </c>
      <c r="F1353" t="s">
        <v>124</v>
      </c>
      <c r="G1353" t="str">
        <f>"0071051"</f>
        <v>0</v>
      </c>
      <c r="H1353">
        <v>900.0</v>
      </c>
      <c r="I1353">
        <v>266.25</v>
      </c>
      <c r="J1353" t="s">
        <v>5057</v>
      </c>
      <c r="K1353" t="s">
        <v>18</v>
      </c>
      <c r="L1353" t="s">
        <v>19</v>
      </c>
    </row>
    <row r="1354" spans="1:12">
      <c r="A1354">
        <v>1986</v>
      </c>
      <c r="B1354" t="s">
        <v>5198</v>
      </c>
      <c r="C1354" t="s">
        <v>5199</v>
      </c>
      <c r="D1354" t="s">
        <v>45</v>
      </c>
      <c r="E1354" t="s">
        <v>5200</v>
      </c>
      <c r="F1354" t="s">
        <v>5201</v>
      </c>
      <c r="G1354" t="str">
        <f>"0103130"</f>
        <v>0</v>
      </c>
      <c r="H1354">
        <v>900.0</v>
      </c>
      <c r="I1354">
        <v>335.0</v>
      </c>
      <c r="J1354" t="s">
        <v>917</v>
      </c>
      <c r="K1354" t="s">
        <v>18</v>
      </c>
      <c r="L1354" t="s">
        <v>19</v>
      </c>
    </row>
    <row r="1355" spans="1:12">
      <c r="A1355">
        <v>1987</v>
      </c>
      <c r="B1355" t="s">
        <v>5032</v>
      </c>
      <c r="C1355" t="s">
        <v>5202</v>
      </c>
      <c r="D1355" t="s">
        <v>14</v>
      </c>
      <c r="E1355" t="s">
        <v>5203</v>
      </c>
      <c r="F1355" t="s">
        <v>31</v>
      </c>
      <c r="G1355" t="str">
        <f>"0103050"</f>
        <v>0</v>
      </c>
      <c r="H1355">
        <v>1305.0</v>
      </c>
      <c r="I1355">
        <v>695.75</v>
      </c>
      <c r="J1355" t="s">
        <v>861</v>
      </c>
      <c r="K1355" t="s">
        <v>18</v>
      </c>
      <c r="L1355" t="s">
        <v>19</v>
      </c>
    </row>
    <row r="1356" spans="1:12">
      <c r="A1356">
        <v>1988</v>
      </c>
      <c r="B1356" t="s">
        <v>5204</v>
      </c>
      <c r="C1356" t="s">
        <v>5205</v>
      </c>
      <c r="D1356" t="s">
        <v>45</v>
      </c>
      <c r="E1356" t="s">
        <v>5206</v>
      </c>
      <c r="F1356" t="s">
        <v>81</v>
      </c>
      <c r="G1356" t="str">
        <f>"0093021"</f>
        <v>0</v>
      </c>
      <c r="H1356">
        <v>900.0</v>
      </c>
      <c r="I1356">
        <v>135.0</v>
      </c>
      <c r="J1356" t="s">
        <v>1556</v>
      </c>
      <c r="K1356" t="s">
        <v>18</v>
      </c>
      <c r="L1356" t="s">
        <v>19</v>
      </c>
    </row>
    <row r="1357" spans="1:12">
      <c r="A1357">
        <v>1989</v>
      </c>
      <c r="B1357" t="s">
        <v>5207</v>
      </c>
      <c r="C1357" t="s">
        <v>5208</v>
      </c>
      <c r="D1357" t="s">
        <v>14</v>
      </c>
      <c r="E1357" t="s">
        <v>5209</v>
      </c>
      <c r="F1357" t="s">
        <v>36</v>
      </c>
      <c r="G1357" t="str">
        <f>"6034011"</f>
        <v>0</v>
      </c>
      <c r="H1357">
        <v>900.0</v>
      </c>
      <c r="I1357">
        <v>135.0</v>
      </c>
      <c r="J1357" t="s">
        <v>5210</v>
      </c>
      <c r="K1357" t="s">
        <v>18</v>
      </c>
      <c r="L1357" t="s">
        <v>19</v>
      </c>
    </row>
    <row r="1358" spans="1:12">
      <c r="A1358">
        <v>1990</v>
      </c>
      <c r="B1358" t="s">
        <v>5211</v>
      </c>
      <c r="C1358" t="s">
        <v>5212</v>
      </c>
      <c r="D1358" t="s">
        <v>45</v>
      </c>
      <c r="E1358" t="s">
        <v>5213</v>
      </c>
      <c r="F1358" t="s">
        <v>2310</v>
      </c>
      <c r="G1358" t="str">
        <f>"0019010"</f>
        <v>0</v>
      </c>
      <c r="H1358">
        <v>2270.0</v>
      </c>
      <c r="I1358">
        <v>340.5</v>
      </c>
      <c r="J1358" t="s">
        <v>5214</v>
      </c>
      <c r="K1358" t="s">
        <v>18</v>
      </c>
      <c r="L1358" t="s">
        <v>19</v>
      </c>
    </row>
    <row r="1359" spans="1:12">
      <c r="A1359">
        <v>1991</v>
      </c>
      <c r="B1359" t="s">
        <v>5215</v>
      </c>
      <c r="C1359" t="s">
        <v>5216</v>
      </c>
      <c r="D1359" t="s">
        <v>14</v>
      </c>
      <c r="E1359" t="s">
        <v>5217</v>
      </c>
      <c r="F1359" t="s">
        <v>1624</v>
      </c>
      <c r="G1359" t="str">
        <f>"8011060"</f>
        <v>0</v>
      </c>
      <c r="H1359">
        <v>1500.0</v>
      </c>
      <c r="I1359">
        <v>225.0</v>
      </c>
      <c r="J1359" t="s">
        <v>5218</v>
      </c>
      <c r="K1359" t="s">
        <v>18</v>
      </c>
      <c r="L1359" t="s">
        <v>19</v>
      </c>
    </row>
    <row r="1360" spans="1:12">
      <c r="A1360">
        <v>1992</v>
      </c>
      <c r="B1360" t="s">
        <v>5219</v>
      </c>
      <c r="C1360" t="s">
        <v>5220</v>
      </c>
      <c r="D1360" t="s">
        <v>45</v>
      </c>
      <c r="E1360" t="s">
        <v>5221</v>
      </c>
      <c r="F1360" t="s">
        <v>243</v>
      </c>
      <c r="G1360" t="str">
        <f>"0095050"</f>
        <v>0</v>
      </c>
      <c r="H1360">
        <v>900.0</v>
      </c>
      <c r="I1360">
        <v>135.0</v>
      </c>
      <c r="J1360" t="s">
        <v>5222</v>
      </c>
      <c r="K1360" t="s">
        <v>18</v>
      </c>
      <c r="L1360" t="s">
        <v>19</v>
      </c>
    </row>
    <row r="1361" spans="1:12">
      <c r="A1361">
        <v>1993</v>
      </c>
      <c r="B1361" t="s">
        <v>5223</v>
      </c>
      <c r="C1361" t="s">
        <v>5224</v>
      </c>
      <c r="D1361" t="s">
        <v>45</v>
      </c>
      <c r="E1361" t="s">
        <v>5225</v>
      </c>
      <c r="F1361" t="s">
        <v>67</v>
      </c>
      <c r="G1361" t="str">
        <f>"8011031"</f>
        <v>0</v>
      </c>
      <c r="H1361">
        <v>1500.0</v>
      </c>
      <c r="I1361">
        <v>225.0</v>
      </c>
      <c r="J1361" t="s">
        <v>5226</v>
      </c>
      <c r="K1361" t="s">
        <v>18</v>
      </c>
      <c r="L1361" t="s">
        <v>19</v>
      </c>
    </row>
    <row r="1362" spans="1:12">
      <c r="A1362">
        <v>1995</v>
      </c>
      <c r="B1362" t="s">
        <v>5227</v>
      </c>
      <c r="C1362" t="s">
        <v>3506</v>
      </c>
      <c r="D1362" t="s">
        <v>45</v>
      </c>
      <c r="E1362" t="s">
        <v>5228</v>
      </c>
      <c r="F1362" t="s">
        <v>177</v>
      </c>
      <c r="G1362" t="str">
        <f>"0071052"</f>
        <v>0</v>
      </c>
      <c r="H1362">
        <v>925.0</v>
      </c>
      <c r="I1362">
        <v>250.0</v>
      </c>
      <c r="J1362" t="s">
        <v>4526</v>
      </c>
      <c r="K1362" t="s">
        <v>18</v>
      </c>
      <c r="L1362" t="s">
        <v>19</v>
      </c>
    </row>
    <row r="1363" spans="1:12">
      <c r="A1363">
        <v>1996</v>
      </c>
      <c r="B1363" t="s">
        <v>5229</v>
      </c>
      <c r="C1363" t="s">
        <v>5230</v>
      </c>
      <c r="D1363" t="s">
        <v>45</v>
      </c>
      <c r="E1363" t="s">
        <v>5231</v>
      </c>
      <c r="F1363" t="s">
        <v>91</v>
      </c>
      <c r="G1363" t="str">
        <f>"0101071"</f>
        <v>0</v>
      </c>
      <c r="H1363">
        <v>900.0</v>
      </c>
      <c r="I1363">
        <v>105.0</v>
      </c>
      <c r="J1363" t="s">
        <v>42</v>
      </c>
      <c r="K1363" t="s">
        <v>18</v>
      </c>
      <c r="L1363" t="s">
        <v>19</v>
      </c>
    </row>
    <row r="1364" spans="1:12">
      <c r="A1364">
        <v>1997</v>
      </c>
      <c r="B1364" t="s">
        <v>5232</v>
      </c>
      <c r="C1364" t="s">
        <v>4757</v>
      </c>
      <c r="D1364" t="s">
        <v>14</v>
      </c>
      <c r="E1364" t="s">
        <v>5233</v>
      </c>
      <c r="F1364" t="s">
        <v>67</v>
      </c>
      <c r="G1364" t="str">
        <f>"8011031"</f>
        <v>0</v>
      </c>
      <c r="H1364">
        <v>1732.0</v>
      </c>
      <c r="I1364">
        <v>259.8</v>
      </c>
      <c r="J1364" t="s">
        <v>5234</v>
      </c>
      <c r="K1364" t="s">
        <v>18</v>
      </c>
      <c r="L1364" t="s">
        <v>19</v>
      </c>
    </row>
    <row r="1365" spans="1:12">
      <c r="A1365">
        <v>1998</v>
      </c>
      <c r="B1365" t="s">
        <v>5235</v>
      </c>
      <c r="C1365" t="s">
        <v>5236</v>
      </c>
      <c r="D1365" t="s">
        <v>45</v>
      </c>
      <c r="E1365" t="s">
        <v>5237</v>
      </c>
      <c r="F1365" t="s">
        <v>91</v>
      </c>
      <c r="G1365" t="str">
        <f>"0101071"</f>
        <v>0</v>
      </c>
      <c r="H1365">
        <v>900.0</v>
      </c>
      <c r="I1365">
        <v>120.0</v>
      </c>
      <c r="J1365" t="s">
        <v>1862</v>
      </c>
      <c r="K1365" t="s">
        <v>18</v>
      </c>
      <c r="L1365" t="s">
        <v>19</v>
      </c>
    </row>
    <row r="1366" spans="1:12">
      <c r="A1366">
        <v>1999</v>
      </c>
      <c r="B1366" t="s">
        <v>5238</v>
      </c>
      <c r="C1366" t="s">
        <v>5239</v>
      </c>
      <c r="D1366" t="s">
        <v>14</v>
      </c>
      <c r="E1366" t="s">
        <v>5240</v>
      </c>
      <c r="F1366" t="s">
        <v>67</v>
      </c>
      <c r="G1366" t="str">
        <f>"8011031"</f>
        <v>0</v>
      </c>
      <c r="H1366">
        <v>1500.0</v>
      </c>
      <c r="I1366">
        <v>177.3</v>
      </c>
      <c r="J1366" t="s">
        <v>5241</v>
      </c>
      <c r="K1366" t="s">
        <v>18</v>
      </c>
      <c r="L1366" t="s">
        <v>19</v>
      </c>
    </row>
    <row r="1367" spans="1:12">
      <c r="A1367">
        <v>2000</v>
      </c>
      <c r="B1367" t="s">
        <v>5242</v>
      </c>
      <c r="C1367" t="s">
        <v>5243</v>
      </c>
      <c r="D1367" t="s">
        <v>45</v>
      </c>
      <c r="E1367" t="s">
        <v>5244</v>
      </c>
      <c r="F1367" t="s">
        <v>195</v>
      </c>
      <c r="G1367" t="str">
        <f>"0017051"</f>
        <v>0</v>
      </c>
      <c r="H1367">
        <v>1050.0</v>
      </c>
      <c r="I1367">
        <v>157.5</v>
      </c>
      <c r="J1367" t="s">
        <v>5245</v>
      </c>
      <c r="K1367" t="s">
        <v>18</v>
      </c>
      <c r="L1367" t="s">
        <v>19</v>
      </c>
    </row>
    <row r="1368" spans="1:12">
      <c r="A1368">
        <v>2002</v>
      </c>
      <c r="B1368" t="s">
        <v>5246</v>
      </c>
      <c r="C1368" t="s">
        <v>5247</v>
      </c>
      <c r="D1368" t="s">
        <v>45</v>
      </c>
      <c r="E1368" t="s">
        <v>5248</v>
      </c>
      <c r="F1368" t="s">
        <v>1520</v>
      </c>
      <c r="G1368" t="str">
        <f>"8034410"</f>
        <v>0</v>
      </c>
      <c r="H1368">
        <v>900.0</v>
      </c>
      <c r="I1368">
        <v>360.0</v>
      </c>
      <c r="J1368" t="s">
        <v>650</v>
      </c>
      <c r="K1368" t="s">
        <v>18</v>
      </c>
      <c r="L1368" t="s">
        <v>19</v>
      </c>
    </row>
    <row r="1369" spans="1:12">
      <c r="A1369">
        <v>2004</v>
      </c>
      <c r="B1369" t="s">
        <v>5249</v>
      </c>
      <c r="C1369" t="s">
        <v>5250</v>
      </c>
      <c r="D1369" t="s">
        <v>45</v>
      </c>
      <c r="E1369" t="s">
        <v>5251</v>
      </c>
      <c r="F1369" t="s">
        <v>86</v>
      </c>
      <c r="G1369" t="str">
        <f>"0093030"</f>
        <v>0</v>
      </c>
      <c r="H1369">
        <v>1088.0</v>
      </c>
      <c r="I1369">
        <v>163.2</v>
      </c>
      <c r="J1369" t="s">
        <v>5252</v>
      </c>
      <c r="K1369" t="s">
        <v>18</v>
      </c>
      <c r="L1369" t="s">
        <v>19</v>
      </c>
    </row>
    <row r="1370" spans="1:12">
      <c r="A1370">
        <v>2005</v>
      </c>
      <c r="B1370" t="s">
        <v>3014</v>
      </c>
      <c r="C1370" t="s">
        <v>5253</v>
      </c>
      <c r="D1370" t="s">
        <v>45</v>
      </c>
      <c r="E1370" t="s">
        <v>5254</v>
      </c>
      <c r="F1370" t="s">
        <v>86</v>
      </c>
      <c r="G1370" t="str">
        <f>"0093030"</f>
        <v>0</v>
      </c>
      <c r="H1370">
        <v>1175.0</v>
      </c>
      <c r="I1370">
        <v>176.25</v>
      </c>
      <c r="J1370" t="s">
        <v>5255</v>
      </c>
      <c r="K1370" t="s">
        <v>18</v>
      </c>
      <c r="L1370" t="s">
        <v>19</v>
      </c>
    </row>
    <row r="1371" spans="1:12">
      <c r="A1371">
        <v>2006</v>
      </c>
      <c r="B1371" t="s">
        <v>2701</v>
      </c>
      <c r="C1371" t="s">
        <v>5256</v>
      </c>
      <c r="D1371" t="s">
        <v>45</v>
      </c>
      <c r="E1371" t="s">
        <v>5257</v>
      </c>
      <c r="F1371" t="s">
        <v>564</v>
      </c>
      <c r="G1371" t="str">
        <f>"0096010"</f>
        <v>0</v>
      </c>
      <c r="H1371">
        <v>900.0</v>
      </c>
      <c r="I1371">
        <v>127.5</v>
      </c>
      <c r="J1371" t="s">
        <v>5258</v>
      </c>
      <c r="K1371" t="s">
        <v>18</v>
      </c>
      <c r="L1371" t="s">
        <v>19</v>
      </c>
    </row>
    <row r="1372" spans="1:12">
      <c r="A1372">
        <v>2007</v>
      </c>
      <c r="B1372" t="s">
        <v>5259</v>
      </c>
      <c r="C1372" t="s">
        <v>5260</v>
      </c>
      <c r="D1372" t="s">
        <v>45</v>
      </c>
      <c r="E1372" t="s">
        <v>5261</v>
      </c>
      <c r="F1372" t="s">
        <v>3927</v>
      </c>
      <c r="G1372" t="str">
        <f>"0035080"</f>
        <v>0</v>
      </c>
      <c r="H1372">
        <v>930.0</v>
      </c>
      <c r="I1372">
        <v>139.5</v>
      </c>
      <c r="J1372" t="s">
        <v>5262</v>
      </c>
      <c r="K1372" t="s">
        <v>18</v>
      </c>
      <c r="L1372" t="s">
        <v>19</v>
      </c>
    </row>
    <row r="1373" spans="1:12">
      <c r="A1373">
        <v>2008</v>
      </c>
      <c r="B1373" t="s">
        <v>5263</v>
      </c>
      <c r="C1373" t="s">
        <v>4459</v>
      </c>
      <c r="D1373" t="s">
        <v>14</v>
      </c>
      <c r="E1373" t="s">
        <v>5264</v>
      </c>
      <c r="F1373" t="s">
        <v>3429</v>
      </c>
      <c r="G1373" t="str">
        <f>"0065020"</f>
        <v>0</v>
      </c>
      <c r="H1373">
        <v>900.0</v>
      </c>
      <c r="I1373">
        <v>270.0</v>
      </c>
      <c r="J1373" t="s">
        <v>1788</v>
      </c>
      <c r="K1373" t="s">
        <v>18</v>
      </c>
      <c r="L1373" t="s">
        <v>19</v>
      </c>
    </row>
    <row r="1374" spans="1:12">
      <c r="A1374">
        <v>2010</v>
      </c>
      <c r="B1374" t="s">
        <v>5265</v>
      </c>
      <c r="C1374" t="s">
        <v>5266</v>
      </c>
      <c r="D1374" t="s">
        <v>45</v>
      </c>
      <c r="E1374" t="s">
        <v>5267</v>
      </c>
      <c r="F1374" t="s">
        <v>798</v>
      </c>
      <c r="G1374" t="str">
        <f>"8011021"</f>
        <v>0</v>
      </c>
      <c r="H1374">
        <v>900.0</v>
      </c>
      <c r="I1374">
        <v>0.0</v>
      </c>
      <c r="J1374" t="s">
        <v>5268</v>
      </c>
      <c r="K1374" t="s">
        <v>18</v>
      </c>
      <c r="L1374" t="s">
        <v>19</v>
      </c>
    </row>
    <row r="1375" spans="1:12">
      <c r="A1375">
        <v>2011</v>
      </c>
      <c r="B1375" t="s">
        <v>5269</v>
      </c>
      <c r="C1375" t="s">
        <v>5270</v>
      </c>
      <c r="D1375" t="s">
        <v>45</v>
      </c>
      <c r="E1375" t="s">
        <v>5271</v>
      </c>
      <c r="F1375" t="s">
        <v>1624</v>
      </c>
      <c r="G1375" t="str">
        <f>"8011060"</f>
        <v>0</v>
      </c>
      <c r="H1375">
        <v>1540.0</v>
      </c>
      <c r="I1375">
        <v>231.0</v>
      </c>
      <c r="J1375" t="s">
        <v>3665</v>
      </c>
      <c r="K1375" t="s">
        <v>18</v>
      </c>
      <c r="L1375" t="s">
        <v>19</v>
      </c>
    </row>
    <row r="1376" spans="1:12">
      <c r="A1376">
        <v>2012</v>
      </c>
      <c r="B1376" t="s">
        <v>5272</v>
      </c>
      <c r="C1376" t="s">
        <v>5273</v>
      </c>
      <c r="D1376" t="s">
        <v>14</v>
      </c>
      <c r="E1376" t="s">
        <v>5274</v>
      </c>
      <c r="F1376" t="s">
        <v>1652</v>
      </c>
      <c r="G1376" t="str">
        <f>"8026041"</f>
        <v>0</v>
      </c>
      <c r="H1376">
        <v>1000.0</v>
      </c>
      <c r="I1376">
        <v>150.0</v>
      </c>
      <c r="J1376" t="s">
        <v>5275</v>
      </c>
      <c r="K1376" t="s">
        <v>18</v>
      </c>
      <c r="L1376" t="s">
        <v>19</v>
      </c>
    </row>
    <row r="1377" spans="1:12">
      <c r="A1377">
        <v>2013</v>
      </c>
      <c r="B1377" t="s">
        <v>5276</v>
      </c>
      <c r="C1377" t="s">
        <v>5277</v>
      </c>
      <c r="D1377" t="s">
        <v>14</v>
      </c>
      <c r="E1377" t="s">
        <v>5278</v>
      </c>
      <c r="F1377" t="s">
        <v>1652</v>
      </c>
      <c r="G1377" t="str">
        <f>"8026041"</f>
        <v>0</v>
      </c>
      <c r="H1377">
        <v>1100.0</v>
      </c>
      <c r="I1377">
        <v>165.0</v>
      </c>
      <c r="J1377" t="s">
        <v>5279</v>
      </c>
      <c r="K1377" t="s">
        <v>18</v>
      </c>
      <c r="L1377" t="s">
        <v>19</v>
      </c>
    </row>
    <row r="1378" spans="1:12">
      <c r="A1378">
        <v>2014</v>
      </c>
      <c r="B1378" t="s">
        <v>5280</v>
      </c>
      <c r="C1378" t="s">
        <v>5281</v>
      </c>
      <c r="D1378" t="s">
        <v>14</v>
      </c>
      <c r="E1378" t="s">
        <v>5282</v>
      </c>
      <c r="F1378" t="s">
        <v>981</v>
      </c>
      <c r="G1378" t="str">
        <f>"0039021"</f>
        <v>0</v>
      </c>
      <c r="H1378">
        <v>1485.0</v>
      </c>
      <c r="I1378">
        <v>222.75</v>
      </c>
      <c r="J1378" t="s">
        <v>3802</v>
      </c>
      <c r="K1378" t="s">
        <v>18</v>
      </c>
      <c r="L1378" t="s">
        <v>19</v>
      </c>
    </row>
    <row r="1379" spans="1:12">
      <c r="A1379">
        <v>2015</v>
      </c>
      <c r="B1379" t="s">
        <v>5283</v>
      </c>
      <c r="C1379" t="s">
        <v>5284</v>
      </c>
      <c r="D1379" t="s">
        <v>45</v>
      </c>
      <c r="E1379" t="s">
        <v>5285</v>
      </c>
      <c r="F1379" t="s">
        <v>81</v>
      </c>
      <c r="G1379" t="str">
        <f>"0093021"</f>
        <v>0</v>
      </c>
      <c r="H1379">
        <v>900.0</v>
      </c>
      <c r="I1379">
        <v>105.0</v>
      </c>
      <c r="J1379" t="s">
        <v>3619</v>
      </c>
      <c r="K1379" t="s">
        <v>18</v>
      </c>
      <c r="L1379" t="s">
        <v>19</v>
      </c>
    </row>
    <row r="1380" spans="1:12">
      <c r="A1380">
        <v>2016</v>
      </c>
      <c r="B1380" t="s">
        <v>5286</v>
      </c>
      <c r="C1380" t="s">
        <v>5287</v>
      </c>
      <c r="D1380" t="s">
        <v>45</v>
      </c>
      <c r="E1380" t="s">
        <v>5288</v>
      </c>
      <c r="F1380" t="s">
        <v>679</v>
      </c>
      <c r="G1380" t="str">
        <f>"0093051"</f>
        <v>0</v>
      </c>
      <c r="H1380">
        <v>900.0</v>
      </c>
      <c r="I1380">
        <v>105.0</v>
      </c>
      <c r="J1380" t="s">
        <v>5289</v>
      </c>
      <c r="K1380" t="s">
        <v>18</v>
      </c>
      <c r="L1380" t="s">
        <v>19</v>
      </c>
    </row>
    <row r="1381" spans="1:12">
      <c r="A1381">
        <v>2017</v>
      </c>
      <c r="B1381" t="s">
        <v>1684</v>
      </c>
      <c r="C1381" t="s">
        <v>5290</v>
      </c>
      <c r="D1381" t="s">
        <v>14</v>
      </c>
      <c r="E1381" t="s">
        <v>5291</v>
      </c>
      <c r="F1381" t="s">
        <v>124</v>
      </c>
      <c r="G1381" t="str">
        <f>"0071051"</f>
        <v>0</v>
      </c>
      <c r="H1381">
        <v>900.0</v>
      </c>
      <c r="I1381">
        <v>116.25</v>
      </c>
      <c r="J1381" t="s">
        <v>5292</v>
      </c>
      <c r="K1381" t="s">
        <v>18</v>
      </c>
      <c r="L1381" t="s">
        <v>19</v>
      </c>
    </row>
    <row r="1382" spans="1:12">
      <c r="A1382">
        <v>2018</v>
      </c>
      <c r="B1382" t="s">
        <v>5293</v>
      </c>
      <c r="C1382" t="s">
        <v>5294</v>
      </c>
      <c r="D1382" t="s">
        <v>14</v>
      </c>
      <c r="E1382" t="s">
        <v>5295</v>
      </c>
      <c r="F1382" t="s">
        <v>679</v>
      </c>
      <c r="G1382" t="str">
        <f>"0093051"</f>
        <v>0</v>
      </c>
      <c r="H1382">
        <v>900.0</v>
      </c>
      <c r="I1382">
        <v>108.75</v>
      </c>
      <c r="J1382" t="s">
        <v>5296</v>
      </c>
      <c r="K1382" t="s">
        <v>18</v>
      </c>
      <c r="L1382" t="s">
        <v>19</v>
      </c>
    </row>
    <row r="1383" spans="1:12">
      <c r="A1383">
        <v>2019</v>
      </c>
      <c r="B1383" t="s">
        <v>5297</v>
      </c>
      <c r="C1383" t="s">
        <v>5298</v>
      </c>
      <c r="D1383" t="s">
        <v>45</v>
      </c>
      <c r="E1383" t="s">
        <v>5299</v>
      </c>
      <c r="F1383" t="s">
        <v>371</v>
      </c>
      <c r="G1383" t="str">
        <f>"0093022"</f>
        <v>0</v>
      </c>
      <c r="H1383">
        <v>900.0</v>
      </c>
      <c r="I1383">
        <v>120.0</v>
      </c>
      <c r="J1383" t="s">
        <v>5300</v>
      </c>
      <c r="K1383" t="s">
        <v>18</v>
      </c>
      <c r="L1383" t="s">
        <v>19</v>
      </c>
    </row>
    <row r="1384" spans="1:12">
      <c r="A1384">
        <v>2020</v>
      </c>
      <c r="B1384" t="s">
        <v>5301</v>
      </c>
      <c r="C1384" t="s">
        <v>5302</v>
      </c>
      <c r="D1384" t="s">
        <v>14</v>
      </c>
      <c r="E1384" t="s">
        <v>5303</v>
      </c>
      <c r="F1384" t="s">
        <v>679</v>
      </c>
      <c r="G1384" t="str">
        <f>"0093051"</f>
        <v>0</v>
      </c>
      <c r="H1384">
        <v>900.0</v>
      </c>
      <c r="I1384">
        <v>123.75</v>
      </c>
      <c r="J1384" t="s">
        <v>5304</v>
      </c>
      <c r="K1384" t="s">
        <v>18</v>
      </c>
      <c r="L1384" t="s">
        <v>19</v>
      </c>
    </row>
    <row r="1385" spans="1:12">
      <c r="A1385">
        <v>2021</v>
      </c>
      <c r="B1385" t="s">
        <v>5305</v>
      </c>
      <c r="C1385" t="s">
        <v>5306</v>
      </c>
      <c r="D1385" t="s">
        <v>45</v>
      </c>
      <c r="E1385" t="s">
        <v>5307</v>
      </c>
      <c r="F1385" t="s">
        <v>380</v>
      </c>
      <c r="G1385" t="str">
        <f>"0071053"</f>
        <v>0</v>
      </c>
      <c r="H1385">
        <v>900.0</v>
      </c>
      <c r="I1385">
        <v>120.0</v>
      </c>
      <c r="J1385" t="s">
        <v>982</v>
      </c>
      <c r="K1385" t="s">
        <v>18</v>
      </c>
      <c r="L1385" t="s">
        <v>19</v>
      </c>
    </row>
    <row r="1386" spans="1:12">
      <c r="A1386">
        <v>2022</v>
      </c>
      <c r="B1386" t="s">
        <v>5308</v>
      </c>
      <c r="C1386" t="s">
        <v>5309</v>
      </c>
      <c r="D1386" t="s">
        <v>14</v>
      </c>
      <c r="E1386" t="s">
        <v>5310</v>
      </c>
      <c r="F1386" t="s">
        <v>5201</v>
      </c>
      <c r="G1386" t="str">
        <f>"0103130"</f>
        <v>0</v>
      </c>
      <c r="H1386">
        <v>1182.0</v>
      </c>
      <c r="I1386">
        <v>377.3</v>
      </c>
      <c r="J1386" t="s">
        <v>5311</v>
      </c>
      <c r="K1386" t="s">
        <v>18</v>
      </c>
      <c r="L1386" t="s">
        <v>19</v>
      </c>
    </row>
    <row r="1387" spans="1:12">
      <c r="A1387">
        <v>2023</v>
      </c>
      <c r="B1387" t="s">
        <v>5312</v>
      </c>
      <c r="C1387" t="s">
        <v>5313</v>
      </c>
      <c r="D1387" t="s">
        <v>45</v>
      </c>
      <c r="E1387" t="s">
        <v>5314</v>
      </c>
      <c r="F1387" t="s">
        <v>195</v>
      </c>
      <c r="G1387" t="str">
        <f>"0017051"</f>
        <v>0</v>
      </c>
      <c r="H1387">
        <v>900.0</v>
      </c>
      <c r="I1387">
        <v>120.0</v>
      </c>
      <c r="J1387" t="s">
        <v>5315</v>
      </c>
      <c r="K1387" t="s">
        <v>18</v>
      </c>
      <c r="L1387" t="s">
        <v>19</v>
      </c>
    </row>
    <row r="1388" spans="1:12">
      <c r="A1388">
        <v>2024</v>
      </c>
      <c r="B1388" t="s">
        <v>5316</v>
      </c>
      <c r="C1388" t="s">
        <v>5317</v>
      </c>
      <c r="D1388" t="s">
        <v>45</v>
      </c>
      <c r="E1388" t="s">
        <v>5318</v>
      </c>
      <c r="F1388" t="s">
        <v>91</v>
      </c>
      <c r="G1388" t="str">
        <f>"0101071"</f>
        <v>0</v>
      </c>
      <c r="H1388">
        <v>1175.0</v>
      </c>
      <c r="I1388">
        <v>176.25</v>
      </c>
      <c r="J1388" t="s">
        <v>5319</v>
      </c>
      <c r="K1388" t="s">
        <v>18</v>
      </c>
      <c r="L1388" t="s">
        <v>19</v>
      </c>
    </row>
    <row r="1389" spans="1:12">
      <c r="A1389">
        <v>2025</v>
      </c>
      <c r="B1389" t="s">
        <v>5320</v>
      </c>
      <c r="C1389" t="s">
        <v>5321</v>
      </c>
      <c r="D1389" t="s">
        <v>45</v>
      </c>
      <c r="E1389" t="s">
        <v>5322</v>
      </c>
      <c r="F1389" t="s">
        <v>91</v>
      </c>
      <c r="G1389" t="str">
        <f>"0101071"</f>
        <v>0</v>
      </c>
      <c r="H1389">
        <v>900.0</v>
      </c>
      <c r="I1389">
        <v>135.0</v>
      </c>
      <c r="J1389" t="s">
        <v>762</v>
      </c>
      <c r="K1389" t="s">
        <v>18</v>
      </c>
      <c r="L1389" t="s">
        <v>19</v>
      </c>
    </row>
    <row r="1390" spans="1:12">
      <c r="A1390">
        <v>2026</v>
      </c>
      <c r="B1390" t="s">
        <v>5323</v>
      </c>
      <c r="C1390" t="s">
        <v>3620</v>
      </c>
      <c r="D1390" t="s">
        <v>45</v>
      </c>
      <c r="E1390" t="s">
        <v>5324</v>
      </c>
      <c r="F1390" t="s">
        <v>91</v>
      </c>
      <c r="G1390" t="str">
        <f>"0101071"</f>
        <v>0</v>
      </c>
      <c r="H1390">
        <v>910.0</v>
      </c>
      <c r="I1390">
        <v>136.5</v>
      </c>
      <c r="J1390" t="s">
        <v>601</v>
      </c>
      <c r="K1390" t="s">
        <v>18</v>
      </c>
      <c r="L1390" t="s">
        <v>19</v>
      </c>
    </row>
    <row r="1391" spans="1:12">
      <c r="A1391">
        <v>2027</v>
      </c>
      <c r="B1391" t="s">
        <v>5325</v>
      </c>
      <c r="C1391" t="s">
        <v>5326</v>
      </c>
      <c r="D1391" t="s">
        <v>14</v>
      </c>
      <c r="E1391" t="s">
        <v>5327</v>
      </c>
      <c r="F1391" t="s">
        <v>679</v>
      </c>
      <c r="G1391" t="str">
        <f>"0093051"</f>
        <v>0</v>
      </c>
      <c r="H1391">
        <v>900.0</v>
      </c>
      <c r="I1391">
        <v>250.0</v>
      </c>
      <c r="J1391" t="s">
        <v>1815</v>
      </c>
      <c r="K1391" t="s">
        <v>18</v>
      </c>
      <c r="L1391" t="s">
        <v>19</v>
      </c>
    </row>
    <row r="1392" spans="1:12">
      <c r="A1392">
        <v>2028</v>
      </c>
      <c r="B1392" t="s">
        <v>5328</v>
      </c>
      <c r="C1392" t="s">
        <v>5329</v>
      </c>
      <c r="D1392" t="s">
        <v>14</v>
      </c>
      <c r="E1392" t="s">
        <v>5330</v>
      </c>
      <c r="F1392" t="s">
        <v>5331</v>
      </c>
      <c r="G1392" t="str">
        <f>"9062080"</f>
        <v>0</v>
      </c>
      <c r="H1392">
        <v>900.0</v>
      </c>
      <c r="I1392">
        <v>105.0</v>
      </c>
      <c r="J1392" t="s">
        <v>4129</v>
      </c>
      <c r="K1392" t="s">
        <v>18</v>
      </c>
      <c r="L1392" t="s">
        <v>19</v>
      </c>
    </row>
    <row r="1393" spans="1:12">
      <c r="A1393">
        <v>2029</v>
      </c>
      <c r="B1393" t="s">
        <v>2609</v>
      </c>
      <c r="C1393" t="s">
        <v>5332</v>
      </c>
      <c r="D1393" t="s">
        <v>14</v>
      </c>
      <c r="E1393" t="s">
        <v>5333</v>
      </c>
      <c r="F1393" t="s">
        <v>36</v>
      </c>
      <c r="G1393" t="str">
        <f>"6034011"</f>
        <v>0</v>
      </c>
      <c r="H1393">
        <v>900.0</v>
      </c>
      <c r="I1393">
        <v>123.75</v>
      </c>
      <c r="J1393" t="s">
        <v>5334</v>
      </c>
      <c r="K1393" t="s">
        <v>18</v>
      </c>
      <c r="L1393" t="s">
        <v>19</v>
      </c>
    </row>
    <row r="1394" spans="1:12">
      <c r="A1394">
        <v>2030</v>
      </c>
      <c r="B1394" t="s">
        <v>5335</v>
      </c>
      <c r="C1394" t="s">
        <v>5336</v>
      </c>
      <c r="D1394" t="s">
        <v>45</v>
      </c>
      <c r="E1394" t="s">
        <v>5337</v>
      </c>
      <c r="F1394" t="s">
        <v>124</v>
      </c>
      <c r="G1394" t="str">
        <f>"0071051"</f>
        <v>0</v>
      </c>
      <c r="H1394">
        <v>900.0</v>
      </c>
      <c r="I1394">
        <v>118.5</v>
      </c>
      <c r="J1394" t="s">
        <v>5338</v>
      </c>
      <c r="K1394" t="s">
        <v>18</v>
      </c>
      <c r="L1394" t="s">
        <v>19</v>
      </c>
    </row>
    <row r="1395" spans="1:12">
      <c r="A1395">
        <v>2031</v>
      </c>
      <c r="B1395" t="s">
        <v>5339</v>
      </c>
      <c r="C1395" t="s">
        <v>5340</v>
      </c>
      <c r="D1395" t="s">
        <v>45</v>
      </c>
      <c r="E1395" t="s">
        <v>5341</v>
      </c>
      <c r="F1395" t="s">
        <v>62</v>
      </c>
      <c r="G1395" t="str">
        <f>"0051010"</f>
        <v>0</v>
      </c>
      <c r="H1395">
        <v>900.0</v>
      </c>
      <c r="I1395">
        <v>116.25</v>
      </c>
      <c r="J1395" t="s">
        <v>5342</v>
      </c>
      <c r="K1395" t="s">
        <v>18</v>
      </c>
      <c r="L1395" t="s">
        <v>19</v>
      </c>
    </row>
    <row r="1396" spans="1:12">
      <c r="A1396">
        <v>2032</v>
      </c>
      <c r="B1396" t="s">
        <v>5343</v>
      </c>
      <c r="C1396" t="s">
        <v>5145</v>
      </c>
      <c r="D1396" t="s">
        <v>14</v>
      </c>
      <c r="E1396" t="s">
        <v>5344</v>
      </c>
      <c r="F1396" t="s">
        <v>36</v>
      </c>
      <c r="G1396" t="str">
        <f>"6034011"</f>
        <v>0</v>
      </c>
      <c r="H1396">
        <v>900.0</v>
      </c>
      <c r="I1396">
        <v>116.25</v>
      </c>
      <c r="J1396" t="s">
        <v>5345</v>
      </c>
      <c r="K1396" t="s">
        <v>18</v>
      </c>
      <c r="L1396" t="s">
        <v>19</v>
      </c>
    </row>
    <row r="1397" spans="1:12">
      <c r="A1397">
        <v>2033</v>
      </c>
      <c r="B1397" t="s">
        <v>3147</v>
      </c>
      <c r="C1397" t="s">
        <v>5346</v>
      </c>
      <c r="D1397" t="s">
        <v>14</v>
      </c>
      <c r="E1397" t="s">
        <v>5347</v>
      </c>
      <c r="F1397" t="s">
        <v>81</v>
      </c>
      <c r="G1397" t="str">
        <f>"0093021"</f>
        <v>0</v>
      </c>
      <c r="H1397">
        <v>900.0</v>
      </c>
      <c r="I1397">
        <v>312.5</v>
      </c>
      <c r="J1397" t="s">
        <v>5348</v>
      </c>
      <c r="K1397" t="s">
        <v>18</v>
      </c>
      <c r="L1397" t="s">
        <v>19</v>
      </c>
    </row>
    <row r="1398" spans="1:12">
      <c r="A1398">
        <v>2034</v>
      </c>
      <c r="B1398" t="s">
        <v>5349</v>
      </c>
      <c r="C1398" t="s">
        <v>5350</v>
      </c>
      <c r="D1398" t="s">
        <v>14</v>
      </c>
      <c r="E1398" t="s">
        <v>5351</v>
      </c>
      <c r="F1398" t="s">
        <v>81</v>
      </c>
      <c r="G1398" t="str">
        <f>"0093021"</f>
        <v>0</v>
      </c>
      <c r="H1398">
        <v>900.0</v>
      </c>
      <c r="I1398">
        <v>135.0</v>
      </c>
      <c r="J1398" t="s">
        <v>4196</v>
      </c>
      <c r="K1398" t="s">
        <v>18</v>
      </c>
      <c r="L1398" t="s">
        <v>19</v>
      </c>
    </row>
    <row r="1399" spans="1:12">
      <c r="A1399">
        <v>2036</v>
      </c>
      <c r="B1399" t="s">
        <v>5293</v>
      </c>
      <c r="C1399" t="s">
        <v>5352</v>
      </c>
      <c r="D1399" t="s">
        <v>14</v>
      </c>
      <c r="E1399" t="s">
        <v>5353</v>
      </c>
      <c r="F1399" t="s">
        <v>81</v>
      </c>
      <c r="G1399" t="str">
        <f>"0093021"</f>
        <v>0</v>
      </c>
      <c r="H1399">
        <v>900.0</v>
      </c>
      <c r="I1399">
        <v>135.0</v>
      </c>
      <c r="J1399" t="s">
        <v>4167</v>
      </c>
      <c r="K1399" t="s">
        <v>18</v>
      </c>
      <c r="L1399" t="s">
        <v>19</v>
      </c>
    </row>
    <row r="1400" spans="1:12">
      <c r="A1400">
        <v>2038</v>
      </c>
      <c r="B1400" t="s">
        <v>5354</v>
      </c>
      <c r="C1400" t="s">
        <v>5355</v>
      </c>
      <c r="D1400" t="s">
        <v>45</v>
      </c>
      <c r="E1400" t="s">
        <v>5356</v>
      </c>
      <c r="F1400" t="s">
        <v>679</v>
      </c>
      <c r="G1400" t="str">
        <f>"0093051"</f>
        <v>0</v>
      </c>
      <c r="H1400">
        <v>900.0</v>
      </c>
      <c r="I1400">
        <v>116.25</v>
      </c>
      <c r="J1400" t="s">
        <v>5357</v>
      </c>
      <c r="K1400" t="s">
        <v>18</v>
      </c>
      <c r="L1400" t="s">
        <v>19</v>
      </c>
    </row>
    <row r="1401" spans="1:12">
      <c r="A1401">
        <v>2039</v>
      </c>
      <c r="B1401" t="s">
        <v>5358</v>
      </c>
      <c r="C1401" t="s">
        <v>5359</v>
      </c>
      <c r="D1401" t="s">
        <v>45</v>
      </c>
      <c r="E1401" t="s">
        <v>5360</v>
      </c>
      <c r="F1401" t="s">
        <v>1699</v>
      </c>
      <c r="G1401" t="str">
        <f>"9011031"</f>
        <v>0</v>
      </c>
      <c r="H1401">
        <v>900.0</v>
      </c>
      <c r="I1401">
        <v>105.0</v>
      </c>
      <c r="J1401" t="s">
        <v>1290</v>
      </c>
      <c r="K1401" t="s">
        <v>18</v>
      </c>
      <c r="L1401" t="s">
        <v>19</v>
      </c>
    </row>
    <row r="1402" spans="1:12">
      <c r="A1402">
        <v>2041</v>
      </c>
      <c r="B1402" t="s">
        <v>5361</v>
      </c>
      <c r="C1402" t="s">
        <v>5362</v>
      </c>
      <c r="D1402" t="s">
        <v>14</v>
      </c>
      <c r="E1402" t="s">
        <v>5363</v>
      </c>
      <c r="F1402" t="s">
        <v>47</v>
      </c>
      <c r="G1402" t="str">
        <f>"8033011"</f>
        <v>0</v>
      </c>
      <c r="H1402">
        <v>900.0</v>
      </c>
      <c r="I1402">
        <v>116.25</v>
      </c>
      <c r="J1402" t="s">
        <v>5364</v>
      </c>
      <c r="K1402" t="s">
        <v>18</v>
      </c>
      <c r="L1402" t="s">
        <v>19</v>
      </c>
    </row>
    <row r="1403" spans="1:12">
      <c r="A1403">
        <v>2042</v>
      </c>
      <c r="B1403" t="s">
        <v>5365</v>
      </c>
      <c r="C1403" t="s">
        <v>5366</v>
      </c>
      <c r="D1403" t="s">
        <v>14</v>
      </c>
      <c r="E1403" t="s">
        <v>5367</v>
      </c>
      <c r="F1403" t="s">
        <v>349</v>
      </c>
      <c r="G1403" t="str">
        <f>"9011040"</f>
        <v>0</v>
      </c>
      <c r="H1403">
        <v>900.0</v>
      </c>
      <c r="I1403">
        <v>135.0</v>
      </c>
      <c r="J1403" t="s">
        <v>3095</v>
      </c>
      <c r="K1403" t="s">
        <v>18</v>
      </c>
      <c r="L1403" t="s">
        <v>19</v>
      </c>
    </row>
    <row r="1404" spans="1:12">
      <c r="A1404">
        <v>2043</v>
      </c>
      <c r="B1404" t="s">
        <v>5368</v>
      </c>
      <c r="C1404" t="s">
        <v>5369</v>
      </c>
      <c r="D1404" t="s">
        <v>45</v>
      </c>
      <c r="E1404" t="s">
        <v>5370</v>
      </c>
      <c r="F1404" t="s">
        <v>371</v>
      </c>
      <c r="G1404" t="str">
        <f>"0093022"</f>
        <v>0</v>
      </c>
      <c r="H1404">
        <v>900.0</v>
      </c>
      <c r="I1404">
        <v>270.0</v>
      </c>
      <c r="J1404" t="s">
        <v>5371</v>
      </c>
      <c r="K1404" t="s">
        <v>18</v>
      </c>
      <c r="L1404" t="s">
        <v>19</v>
      </c>
    </row>
    <row r="1405" spans="1:12">
      <c r="A1405">
        <v>2045</v>
      </c>
      <c r="B1405" t="s">
        <v>2683</v>
      </c>
      <c r="C1405" t="s">
        <v>5372</v>
      </c>
      <c r="D1405" t="s">
        <v>45</v>
      </c>
      <c r="E1405" t="s">
        <v>5373</v>
      </c>
      <c r="F1405" t="s">
        <v>195</v>
      </c>
      <c r="G1405" t="str">
        <f>"0017051"</f>
        <v>0</v>
      </c>
      <c r="H1405">
        <v>2000.0</v>
      </c>
      <c r="I1405">
        <v>300.0</v>
      </c>
      <c r="J1405" t="s">
        <v>68</v>
      </c>
      <c r="K1405" t="s">
        <v>18</v>
      </c>
      <c r="L1405" t="s">
        <v>19</v>
      </c>
    </row>
    <row r="1406" spans="1:12">
      <c r="A1406">
        <v>2046</v>
      </c>
      <c r="B1406" t="s">
        <v>5374</v>
      </c>
      <c r="C1406" t="s">
        <v>5375</v>
      </c>
      <c r="D1406" t="s">
        <v>45</v>
      </c>
      <c r="E1406" t="s">
        <v>5376</v>
      </c>
      <c r="F1406" t="s">
        <v>322</v>
      </c>
      <c r="G1406" t="str">
        <f>"0091011"</f>
        <v>0</v>
      </c>
      <c r="H1406">
        <v>1175.0</v>
      </c>
      <c r="I1406">
        <v>176.25</v>
      </c>
      <c r="J1406" t="s">
        <v>5377</v>
      </c>
      <c r="K1406" t="s">
        <v>18</v>
      </c>
      <c r="L1406" t="s">
        <v>19</v>
      </c>
    </row>
    <row r="1407" spans="1:12">
      <c r="A1407">
        <v>2047</v>
      </c>
      <c r="B1407" t="s">
        <v>5378</v>
      </c>
      <c r="C1407" t="s">
        <v>5379</v>
      </c>
      <c r="D1407" t="s">
        <v>45</v>
      </c>
      <c r="E1407" t="s">
        <v>5380</v>
      </c>
      <c r="F1407" t="s">
        <v>564</v>
      </c>
      <c r="G1407" t="str">
        <f>"0096010"</f>
        <v>0</v>
      </c>
      <c r="H1407">
        <v>900.0</v>
      </c>
      <c r="I1407">
        <v>120.0</v>
      </c>
      <c r="J1407" t="s">
        <v>1528</v>
      </c>
      <c r="K1407" t="s">
        <v>18</v>
      </c>
      <c r="L1407" t="s">
        <v>19</v>
      </c>
    </row>
    <row r="1408" spans="1:12">
      <c r="A1408">
        <v>2048</v>
      </c>
      <c r="B1408" t="s">
        <v>5381</v>
      </c>
      <c r="C1408" t="s">
        <v>5382</v>
      </c>
      <c r="D1408" t="s">
        <v>14</v>
      </c>
      <c r="E1408" t="s">
        <v>5383</v>
      </c>
      <c r="F1408" t="s">
        <v>5384</v>
      </c>
      <c r="G1408" t="str">
        <f>"9034032"</f>
        <v>0</v>
      </c>
      <c r="H1408">
        <v>1100.0</v>
      </c>
      <c r="I1408">
        <v>165.0</v>
      </c>
      <c r="J1408" t="s">
        <v>3732</v>
      </c>
      <c r="K1408" t="s">
        <v>18</v>
      </c>
      <c r="L1408" t="s">
        <v>19</v>
      </c>
    </row>
    <row r="1409" spans="1:12">
      <c r="A1409">
        <v>2049</v>
      </c>
      <c r="B1409" t="s">
        <v>5385</v>
      </c>
      <c r="C1409" t="s">
        <v>5386</v>
      </c>
      <c r="D1409" t="s">
        <v>45</v>
      </c>
      <c r="E1409" t="s">
        <v>5387</v>
      </c>
      <c r="F1409" t="s">
        <v>371</v>
      </c>
      <c r="G1409" t="str">
        <f>"0093022"</f>
        <v>0</v>
      </c>
      <c r="H1409">
        <v>900.0</v>
      </c>
      <c r="I1409">
        <v>120.0</v>
      </c>
      <c r="J1409" t="s">
        <v>5388</v>
      </c>
      <c r="K1409" t="s">
        <v>18</v>
      </c>
      <c r="L1409" t="s">
        <v>19</v>
      </c>
    </row>
    <row r="1410" spans="1:12">
      <c r="A1410">
        <v>2050</v>
      </c>
      <c r="B1410" t="s">
        <v>5389</v>
      </c>
      <c r="C1410" t="s">
        <v>850</v>
      </c>
      <c r="D1410" t="s">
        <v>45</v>
      </c>
      <c r="E1410" t="s">
        <v>5390</v>
      </c>
      <c r="F1410" t="s">
        <v>182</v>
      </c>
      <c r="G1410" t="str">
        <f>"0095011"</f>
        <v>0</v>
      </c>
      <c r="H1410">
        <v>1500.0</v>
      </c>
      <c r="I1410">
        <v>225.0</v>
      </c>
      <c r="J1410" t="s">
        <v>5391</v>
      </c>
      <c r="K1410" t="s">
        <v>18</v>
      </c>
      <c r="L1410" t="s">
        <v>19</v>
      </c>
    </row>
    <row r="1411" spans="1:12">
      <c r="A1411">
        <v>2051</v>
      </c>
      <c r="B1411" t="s">
        <v>5392</v>
      </c>
      <c r="C1411" t="s">
        <v>3492</v>
      </c>
      <c r="D1411" t="s">
        <v>14</v>
      </c>
      <c r="E1411" t="s">
        <v>5393</v>
      </c>
      <c r="F1411" t="s">
        <v>2155</v>
      </c>
      <c r="G1411" t="str">
        <f>"0013012"</f>
        <v>0</v>
      </c>
      <c r="H1411">
        <v>1100.0</v>
      </c>
      <c r="I1411">
        <v>165.0</v>
      </c>
      <c r="J1411" t="s">
        <v>5394</v>
      </c>
      <c r="K1411" t="s">
        <v>18</v>
      </c>
      <c r="L1411" t="s">
        <v>19</v>
      </c>
    </row>
    <row r="1412" spans="1:12">
      <c r="A1412">
        <v>2052</v>
      </c>
      <c r="B1412" t="s">
        <v>5395</v>
      </c>
      <c r="C1412" t="s">
        <v>5396</v>
      </c>
      <c r="D1412" t="s">
        <v>45</v>
      </c>
      <c r="E1412" t="s">
        <v>5397</v>
      </c>
      <c r="F1412" t="s">
        <v>81</v>
      </c>
      <c r="G1412" t="str">
        <f>"0093021"</f>
        <v>0</v>
      </c>
      <c r="H1412">
        <v>900.0</v>
      </c>
      <c r="I1412">
        <v>105.0</v>
      </c>
      <c r="J1412" t="s">
        <v>5398</v>
      </c>
      <c r="K1412" t="s">
        <v>18</v>
      </c>
      <c r="L1412" t="s">
        <v>19</v>
      </c>
    </row>
    <row r="1413" spans="1:12">
      <c r="A1413">
        <v>2053</v>
      </c>
      <c r="B1413" t="s">
        <v>5399</v>
      </c>
      <c r="C1413" t="s">
        <v>5400</v>
      </c>
      <c r="D1413" t="s">
        <v>14</v>
      </c>
      <c r="E1413" t="s">
        <v>5401</v>
      </c>
      <c r="F1413" t="s">
        <v>47</v>
      </c>
      <c r="G1413" t="str">
        <f>"8033011"</f>
        <v>0</v>
      </c>
      <c r="H1413">
        <v>900.0</v>
      </c>
      <c r="I1413">
        <v>120.0</v>
      </c>
      <c r="J1413" t="s">
        <v>750</v>
      </c>
      <c r="K1413" t="s">
        <v>18</v>
      </c>
      <c r="L1413" t="s">
        <v>19</v>
      </c>
    </row>
    <row r="1414" spans="1:12">
      <c r="A1414">
        <v>2055</v>
      </c>
      <c r="B1414" t="s">
        <v>5402</v>
      </c>
      <c r="C1414" t="s">
        <v>1526</v>
      </c>
      <c r="D1414" t="s">
        <v>45</v>
      </c>
      <c r="E1414" t="s">
        <v>5403</v>
      </c>
      <c r="F1414" t="s">
        <v>182</v>
      </c>
      <c r="G1414" t="str">
        <f>"0095011"</f>
        <v>0</v>
      </c>
      <c r="H1414">
        <v>1200.0</v>
      </c>
      <c r="I1414">
        <v>180.0</v>
      </c>
      <c r="J1414" t="s">
        <v>5404</v>
      </c>
      <c r="K1414" t="s">
        <v>18</v>
      </c>
      <c r="L1414" t="s">
        <v>19</v>
      </c>
    </row>
    <row r="1415" spans="1:12">
      <c r="A1415">
        <v>2056</v>
      </c>
      <c r="B1415" t="s">
        <v>5405</v>
      </c>
      <c r="C1415" t="s">
        <v>5406</v>
      </c>
      <c r="D1415" t="s">
        <v>45</v>
      </c>
      <c r="E1415" t="s">
        <v>5407</v>
      </c>
      <c r="F1415" t="s">
        <v>91</v>
      </c>
      <c r="G1415" t="str">
        <f>"0101071"</f>
        <v>0</v>
      </c>
      <c r="H1415">
        <v>900.0</v>
      </c>
      <c r="I1415">
        <v>270.0</v>
      </c>
      <c r="J1415" t="s">
        <v>5408</v>
      </c>
      <c r="K1415" t="s">
        <v>18</v>
      </c>
      <c r="L1415" t="s">
        <v>19</v>
      </c>
    </row>
    <row r="1416" spans="1:12">
      <c r="A1416">
        <v>2057</v>
      </c>
      <c r="B1416" t="s">
        <v>5409</v>
      </c>
      <c r="C1416" t="s">
        <v>5410</v>
      </c>
      <c r="D1416" t="s">
        <v>45</v>
      </c>
      <c r="E1416" t="s">
        <v>5411</v>
      </c>
      <c r="F1416" t="s">
        <v>81</v>
      </c>
      <c r="G1416" t="str">
        <f>"0093021"</f>
        <v>0</v>
      </c>
      <c r="H1416">
        <v>900.0</v>
      </c>
      <c r="I1416">
        <v>120.0</v>
      </c>
      <c r="J1416" t="s">
        <v>434</v>
      </c>
      <c r="K1416" t="s">
        <v>18</v>
      </c>
      <c r="L1416" t="s">
        <v>19</v>
      </c>
    </row>
    <row r="1417" spans="1:12">
      <c r="A1417">
        <v>2059</v>
      </c>
      <c r="B1417" t="s">
        <v>5412</v>
      </c>
      <c r="C1417" t="s">
        <v>5413</v>
      </c>
      <c r="D1417" t="s">
        <v>45</v>
      </c>
      <c r="E1417" t="s">
        <v>5414</v>
      </c>
      <c r="F1417" t="s">
        <v>177</v>
      </c>
      <c r="G1417" t="str">
        <f>"0071052"</f>
        <v>0</v>
      </c>
      <c r="H1417">
        <v>950.0</v>
      </c>
      <c r="I1417">
        <v>142.5</v>
      </c>
      <c r="J1417" t="s">
        <v>5415</v>
      </c>
      <c r="K1417" t="s">
        <v>18</v>
      </c>
      <c r="L1417" t="s">
        <v>19</v>
      </c>
    </row>
    <row r="1418" spans="1:12">
      <c r="A1418">
        <v>2060</v>
      </c>
      <c r="B1418" t="s">
        <v>5416</v>
      </c>
      <c r="C1418" t="s">
        <v>5417</v>
      </c>
      <c r="D1418" t="s">
        <v>45</v>
      </c>
      <c r="E1418" t="s">
        <v>5418</v>
      </c>
      <c r="F1418" t="s">
        <v>960</v>
      </c>
      <c r="G1418" t="str">
        <f>"0021021"</f>
        <v>0</v>
      </c>
      <c r="H1418">
        <v>2007.0</v>
      </c>
      <c r="I1418">
        <v>601.05</v>
      </c>
      <c r="J1418" t="s">
        <v>4008</v>
      </c>
      <c r="K1418" t="s">
        <v>18</v>
      </c>
      <c r="L1418" t="s">
        <v>19</v>
      </c>
    </row>
    <row r="1419" spans="1:12">
      <c r="A1419">
        <v>2061</v>
      </c>
      <c r="B1419" t="s">
        <v>5419</v>
      </c>
      <c r="C1419" t="s">
        <v>5420</v>
      </c>
      <c r="D1419" t="s">
        <v>45</v>
      </c>
      <c r="E1419" t="s">
        <v>5421</v>
      </c>
      <c r="F1419" t="s">
        <v>124</v>
      </c>
      <c r="G1419" t="str">
        <f>"0071051"</f>
        <v>0</v>
      </c>
      <c r="H1419">
        <v>900.0</v>
      </c>
      <c r="I1419">
        <v>123.75</v>
      </c>
      <c r="J1419" t="s">
        <v>5422</v>
      </c>
      <c r="K1419" t="s">
        <v>18</v>
      </c>
      <c r="L1419" t="s">
        <v>19</v>
      </c>
    </row>
    <row r="1420" spans="1:12">
      <c r="A1420">
        <v>2062</v>
      </c>
      <c r="B1420" t="s">
        <v>5423</v>
      </c>
      <c r="C1420" t="s">
        <v>5424</v>
      </c>
      <c r="D1420" t="s">
        <v>45</v>
      </c>
      <c r="E1420" t="s">
        <v>5425</v>
      </c>
      <c r="F1420" t="s">
        <v>124</v>
      </c>
      <c r="G1420" t="str">
        <f>"0071051"</f>
        <v>0</v>
      </c>
      <c r="H1420">
        <v>900.0</v>
      </c>
      <c r="I1420">
        <v>120.0</v>
      </c>
      <c r="J1420" t="s">
        <v>5426</v>
      </c>
      <c r="K1420" t="s">
        <v>18</v>
      </c>
      <c r="L1420" t="s">
        <v>19</v>
      </c>
    </row>
    <row r="1421" spans="1:12">
      <c r="A1421">
        <v>2063</v>
      </c>
      <c r="B1421" t="s">
        <v>1493</v>
      </c>
      <c r="C1421" t="s">
        <v>5427</v>
      </c>
      <c r="D1421" t="s">
        <v>14</v>
      </c>
      <c r="E1421" t="s">
        <v>5428</v>
      </c>
      <c r="F1421" t="s">
        <v>455</v>
      </c>
      <c r="G1421" t="str">
        <f>"1021030"</f>
        <v>0</v>
      </c>
      <c r="H1421">
        <v>900.0</v>
      </c>
      <c r="I1421">
        <v>127.5</v>
      </c>
      <c r="J1421" t="s">
        <v>1936</v>
      </c>
      <c r="K1421" t="s">
        <v>18</v>
      </c>
      <c r="L1421" t="s">
        <v>19</v>
      </c>
    </row>
    <row r="1422" spans="1:12">
      <c r="A1422">
        <v>2064</v>
      </c>
      <c r="B1422" t="s">
        <v>5429</v>
      </c>
      <c r="C1422" t="s">
        <v>5430</v>
      </c>
      <c r="D1422" t="s">
        <v>14</v>
      </c>
      <c r="E1422" t="s">
        <v>5431</v>
      </c>
      <c r="F1422" t="s">
        <v>349</v>
      </c>
      <c r="G1422" t="str">
        <f>"9011040"</f>
        <v>0</v>
      </c>
      <c r="H1422">
        <v>900.0</v>
      </c>
      <c r="I1422">
        <v>105.0</v>
      </c>
      <c r="J1422" t="s">
        <v>5432</v>
      </c>
      <c r="K1422" t="s">
        <v>18</v>
      </c>
      <c r="L1422" t="s">
        <v>19</v>
      </c>
    </row>
    <row r="1423" spans="1:12">
      <c r="A1423">
        <v>2065</v>
      </c>
      <c r="B1423" t="s">
        <v>5433</v>
      </c>
      <c r="C1423" t="s">
        <v>3506</v>
      </c>
      <c r="D1423" t="s">
        <v>14</v>
      </c>
      <c r="E1423" t="s">
        <v>5434</v>
      </c>
      <c r="F1423" t="s">
        <v>57</v>
      </c>
      <c r="G1423" t="str">
        <f>"6034012"</f>
        <v>0</v>
      </c>
      <c r="H1423">
        <v>900.0</v>
      </c>
      <c r="I1423">
        <v>120.0</v>
      </c>
      <c r="J1423" t="s">
        <v>5435</v>
      </c>
      <c r="K1423" t="s">
        <v>18</v>
      </c>
      <c r="L1423" t="s">
        <v>19</v>
      </c>
    </row>
    <row r="1424" spans="1:12">
      <c r="A1424">
        <v>2066</v>
      </c>
      <c r="B1424" t="s">
        <v>5436</v>
      </c>
      <c r="C1424" t="s">
        <v>5437</v>
      </c>
      <c r="D1424" t="s">
        <v>45</v>
      </c>
      <c r="E1424" t="s">
        <v>5438</v>
      </c>
      <c r="F1424" t="s">
        <v>81</v>
      </c>
      <c r="G1424" t="str">
        <f>"0093021"</f>
        <v>0</v>
      </c>
      <c r="H1424">
        <v>900.0</v>
      </c>
      <c r="I1424">
        <v>122.25</v>
      </c>
      <c r="J1424" t="s">
        <v>5439</v>
      </c>
      <c r="K1424" t="s">
        <v>18</v>
      </c>
      <c r="L1424" t="s">
        <v>19</v>
      </c>
    </row>
    <row r="1425" spans="1:12">
      <c r="A1425">
        <v>2067</v>
      </c>
      <c r="B1425" t="s">
        <v>5440</v>
      </c>
      <c r="C1425" t="s">
        <v>5441</v>
      </c>
      <c r="D1425" t="s">
        <v>14</v>
      </c>
      <c r="E1425" t="s">
        <v>5442</v>
      </c>
      <c r="F1425" t="s">
        <v>36</v>
      </c>
      <c r="G1425" t="str">
        <f>"6034011"</f>
        <v>0</v>
      </c>
      <c r="H1425">
        <v>900.0</v>
      </c>
      <c r="I1425">
        <v>123.75</v>
      </c>
      <c r="J1425" t="s">
        <v>5443</v>
      </c>
      <c r="K1425" t="s">
        <v>18</v>
      </c>
      <c r="L1425" t="s">
        <v>19</v>
      </c>
    </row>
    <row r="1426" spans="1:12">
      <c r="A1426">
        <v>2068</v>
      </c>
      <c r="B1426" t="s">
        <v>5444</v>
      </c>
      <c r="C1426" t="s">
        <v>3990</v>
      </c>
      <c r="D1426" t="s">
        <v>14</v>
      </c>
      <c r="E1426" t="s">
        <v>5445</v>
      </c>
      <c r="F1426" t="s">
        <v>36</v>
      </c>
      <c r="G1426" t="str">
        <f>"6034011"</f>
        <v>0</v>
      </c>
      <c r="H1426">
        <v>900.0</v>
      </c>
      <c r="I1426">
        <v>270.0</v>
      </c>
      <c r="J1426" t="s">
        <v>5446</v>
      </c>
      <c r="K1426" t="s">
        <v>18</v>
      </c>
      <c r="L1426" t="s">
        <v>19</v>
      </c>
    </row>
    <row r="1427" spans="1:12">
      <c r="A1427">
        <v>2069</v>
      </c>
      <c r="B1427" t="s">
        <v>2701</v>
      </c>
      <c r="C1427" t="s">
        <v>5447</v>
      </c>
      <c r="D1427" t="s">
        <v>45</v>
      </c>
      <c r="E1427" t="s">
        <v>5448</v>
      </c>
      <c r="F1427" t="s">
        <v>81</v>
      </c>
      <c r="G1427" t="str">
        <f>"0093021"</f>
        <v>0</v>
      </c>
      <c r="H1427">
        <v>900.0</v>
      </c>
      <c r="I1427">
        <v>120.0</v>
      </c>
      <c r="J1427" t="s">
        <v>4903</v>
      </c>
      <c r="K1427" t="s">
        <v>18</v>
      </c>
      <c r="L1427" t="s">
        <v>19</v>
      </c>
    </row>
    <row r="1428" spans="1:12">
      <c r="A1428">
        <v>2070</v>
      </c>
      <c r="B1428" t="s">
        <v>5449</v>
      </c>
      <c r="C1428" t="s">
        <v>5450</v>
      </c>
      <c r="D1428" t="s">
        <v>45</v>
      </c>
      <c r="E1428" t="s">
        <v>5451</v>
      </c>
      <c r="F1428" t="s">
        <v>5452</v>
      </c>
      <c r="G1428" t="str">
        <f>"3027070"</f>
        <v>0</v>
      </c>
      <c r="H1428">
        <v>2500.0</v>
      </c>
      <c r="I1428">
        <v>375.0</v>
      </c>
      <c r="J1428" t="s">
        <v>5453</v>
      </c>
      <c r="K1428" t="s">
        <v>18</v>
      </c>
      <c r="L1428" t="s">
        <v>19</v>
      </c>
    </row>
    <row r="1429" spans="1:12">
      <c r="A1429">
        <v>2071</v>
      </c>
      <c r="B1429" t="s">
        <v>5454</v>
      </c>
      <c r="C1429" t="s">
        <v>5455</v>
      </c>
      <c r="D1429" t="s">
        <v>14</v>
      </c>
      <c r="E1429" t="s">
        <v>5456</v>
      </c>
      <c r="F1429" t="s">
        <v>322</v>
      </c>
      <c r="G1429" t="str">
        <f>"0091011"</f>
        <v>0</v>
      </c>
      <c r="H1429">
        <v>1095.0</v>
      </c>
      <c r="I1429">
        <v>164.25</v>
      </c>
      <c r="J1429" t="s">
        <v>2980</v>
      </c>
      <c r="K1429" t="s">
        <v>18</v>
      </c>
      <c r="L1429" t="s">
        <v>19</v>
      </c>
    </row>
    <row r="1430" spans="1:12">
      <c r="A1430">
        <v>2073</v>
      </c>
      <c r="B1430" t="s">
        <v>271</v>
      </c>
      <c r="C1430" t="s">
        <v>5457</v>
      </c>
      <c r="D1430" t="s">
        <v>14</v>
      </c>
      <c r="E1430" t="s">
        <v>5458</v>
      </c>
      <c r="F1430" t="s">
        <v>31</v>
      </c>
      <c r="G1430" t="str">
        <f>"0103050"</f>
        <v>0</v>
      </c>
      <c r="H1430">
        <v>950.0</v>
      </c>
      <c r="I1430">
        <v>142.5</v>
      </c>
      <c r="J1430" t="s">
        <v>5459</v>
      </c>
      <c r="K1430" t="s">
        <v>18</v>
      </c>
      <c r="L1430" t="s">
        <v>19</v>
      </c>
    </row>
    <row r="1431" spans="1:12">
      <c r="A1431">
        <v>2074</v>
      </c>
      <c r="B1431" t="s">
        <v>3581</v>
      </c>
      <c r="C1431" t="s">
        <v>5460</v>
      </c>
      <c r="D1431" t="s">
        <v>45</v>
      </c>
      <c r="E1431" t="s">
        <v>5461</v>
      </c>
      <c r="F1431" t="s">
        <v>81</v>
      </c>
      <c r="G1431" t="str">
        <f>"0093021"</f>
        <v>0</v>
      </c>
      <c r="H1431">
        <v>900.0</v>
      </c>
      <c r="I1431">
        <v>120.0</v>
      </c>
      <c r="J1431" t="s">
        <v>5462</v>
      </c>
      <c r="K1431" t="s">
        <v>18</v>
      </c>
      <c r="L1431" t="s">
        <v>19</v>
      </c>
    </row>
    <row r="1432" spans="1:12">
      <c r="A1432">
        <v>2076</v>
      </c>
      <c r="B1432" t="s">
        <v>5463</v>
      </c>
      <c r="C1432" t="s">
        <v>5464</v>
      </c>
      <c r="D1432" t="s">
        <v>45</v>
      </c>
      <c r="E1432" t="s">
        <v>5465</v>
      </c>
      <c r="F1432" t="s">
        <v>177</v>
      </c>
      <c r="G1432" t="str">
        <f>"0071052"</f>
        <v>0</v>
      </c>
      <c r="H1432">
        <v>900.0</v>
      </c>
      <c r="I1432">
        <v>127.5</v>
      </c>
      <c r="J1432" t="s">
        <v>5466</v>
      </c>
      <c r="K1432" t="s">
        <v>18</v>
      </c>
      <c r="L1432" t="s">
        <v>19</v>
      </c>
    </row>
    <row r="1433" spans="1:12">
      <c r="A1433">
        <v>2077</v>
      </c>
      <c r="B1433" t="s">
        <v>5467</v>
      </c>
      <c r="C1433" t="s">
        <v>5468</v>
      </c>
      <c r="D1433" t="s">
        <v>45</v>
      </c>
      <c r="E1433" t="s">
        <v>5469</v>
      </c>
      <c r="F1433" t="s">
        <v>322</v>
      </c>
      <c r="G1433" t="str">
        <f>"0091011"</f>
        <v>0</v>
      </c>
      <c r="H1433">
        <v>900.0</v>
      </c>
      <c r="I1433">
        <v>250.0</v>
      </c>
      <c r="J1433" t="s">
        <v>5470</v>
      </c>
      <c r="K1433" t="s">
        <v>18</v>
      </c>
      <c r="L1433" t="s">
        <v>19</v>
      </c>
    </row>
    <row r="1434" spans="1:12">
      <c r="A1434">
        <v>2078</v>
      </c>
      <c r="B1434" t="s">
        <v>5471</v>
      </c>
      <c r="C1434" t="s">
        <v>5472</v>
      </c>
      <c r="D1434" t="s">
        <v>45</v>
      </c>
      <c r="E1434" t="s">
        <v>5473</v>
      </c>
      <c r="F1434" t="s">
        <v>195</v>
      </c>
      <c r="G1434" t="str">
        <f>"0017051"</f>
        <v>0</v>
      </c>
      <c r="H1434">
        <v>1540.0</v>
      </c>
      <c r="I1434">
        <v>500.0</v>
      </c>
      <c r="J1434" t="s">
        <v>5474</v>
      </c>
      <c r="K1434" t="s">
        <v>18</v>
      </c>
      <c r="L1434" t="s">
        <v>19</v>
      </c>
    </row>
    <row r="1435" spans="1:12">
      <c r="A1435">
        <v>2079</v>
      </c>
      <c r="B1435" t="s">
        <v>5475</v>
      </c>
      <c r="C1435" t="s">
        <v>5476</v>
      </c>
      <c r="D1435" t="s">
        <v>14</v>
      </c>
      <c r="E1435" t="s">
        <v>5477</v>
      </c>
      <c r="F1435" t="s">
        <v>36</v>
      </c>
      <c r="G1435" t="str">
        <f>"6034011"</f>
        <v>0</v>
      </c>
      <c r="H1435">
        <v>900.0</v>
      </c>
      <c r="I1435">
        <v>235.0</v>
      </c>
      <c r="J1435" t="s">
        <v>5478</v>
      </c>
      <c r="K1435" t="s">
        <v>18</v>
      </c>
      <c r="L1435" t="s">
        <v>19</v>
      </c>
    </row>
    <row r="1436" spans="1:12">
      <c r="A1436">
        <v>2080</v>
      </c>
      <c r="B1436" t="s">
        <v>5479</v>
      </c>
      <c r="C1436" t="s">
        <v>5480</v>
      </c>
      <c r="D1436" t="s">
        <v>45</v>
      </c>
      <c r="E1436" t="s">
        <v>5481</v>
      </c>
      <c r="F1436" t="s">
        <v>81</v>
      </c>
      <c r="G1436" t="str">
        <f>"0093021"</f>
        <v>0</v>
      </c>
      <c r="H1436">
        <v>900.0</v>
      </c>
      <c r="I1436">
        <v>116.25</v>
      </c>
      <c r="J1436" t="s">
        <v>3835</v>
      </c>
      <c r="K1436" t="s">
        <v>18</v>
      </c>
      <c r="L1436" t="s">
        <v>19</v>
      </c>
    </row>
    <row r="1437" spans="1:12">
      <c r="A1437">
        <v>2081</v>
      </c>
      <c r="B1437" t="s">
        <v>5482</v>
      </c>
      <c r="C1437" t="s">
        <v>5483</v>
      </c>
      <c r="D1437" t="s">
        <v>45</v>
      </c>
      <c r="E1437" t="s">
        <v>5484</v>
      </c>
      <c r="F1437" t="s">
        <v>81</v>
      </c>
      <c r="G1437" t="str">
        <f>"0093021"</f>
        <v>0</v>
      </c>
      <c r="H1437">
        <v>900.0</v>
      </c>
      <c r="I1437">
        <v>120.0</v>
      </c>
      <c r="J1437" t="s">
        <v>5485</v>
      </c>
      <c r="K1437" t="s">
        <v>18</v>
      </c>
      <c r="L1437" t="s">
        <v>19</v>
      </c>
    </row>
    <row r="1438" spans="1:12">
      <c r="A1438">
        <v>2082</v>
      </c>
      <c r="B1438" t="s">
        <v>5486</v>
      </c>
      <c r="C1438" t="s">
        <v>5487</v>
      </c>
      <c r="D1438" t="s">
        <v>45</v>
      </c>
      <c r="E1438" t="s">
        <v>5488</v>
      </c>
      <c r="F1438" t="s">
        <v>5489</v>
      </c>
      <c r="G1438" t="str">
        <f>"9011013"</f>
        <v>0</v>
      </c>
      <c r="H1438">
        <v>2200.0</v>
      </c>
      <c r="I1438">
        <v>330.0</v>
      </c>
      <c r="J1438" t="s">
        <v>5490</v>
      </c>
      <c r="K1438" t="s">
        <v>18</v>
      </c>
      <c r="L1438" t="s">
        <v>19</v>
      </c>
    </row>
    <row r="1439" spans="1:12">
      <c r="A1439">
        <v>2083</v>
      </c>
      <c r="B1439" t="s">
        <v>5491</v>
      </c>
      <c r="C1439" t="s">
        <v>5492</v>
      </c>
      <c r="D1439" t="s">
        <v>45</v>
      </c>
      <c r="E1439" t="s">
        <v>5493</v>
      </c>
      <c r="F1439" t="s">
        <v>322</v>
      </c>
      <c r="G1439" t="str">
        <f>"0091011"</f>
        <v>0</v>
      </c>
      <c r="H1439">
        <v>1100.0</v>
      </c>
      <c r="I1439">
        <v>165.0</v>
      </c>
      <c r="J1439" t="s">
        <v>1758</v>
      </c>
      <c r="K1439" t="s">
        <v>18</v>
      </c>
      <c r="L1439" t="s">
        <v>19</v>
      </c>
    </row>
    <row r="1440" spans="1:12">
      <c r="A1440">
        <v>2084</v>
      </c>
      <c r="B1440" t="s">
        <v>5494</v>
      </c>
      <c r="C1440" t="s">
        <v>5495</v>
      </c>
      <c r="D1440" t="s">
        <v>14</v>
      </c>
      <c r="E1440" t="s">
        <v>5496</v>
      </c>
      <c r="F1440" t="s">
        <v>1652</v>
      </c>
      <c r="G1440" t="str">
        <f>"8026041"</f>
        <v>0</v>
      </c>
      <c r="H1440">
        <v>900.0</v>
      </c>
      <c r="I1440">
        <v>120.0</v>
      </c>
      <c r="J1440" t="s">
        <v>5497</v>
      </c>
      <c r="K1440" t="s">
        <v>18</v>
      </c>
      <c r="L1440" t="s">
        <v>19</v>
      </c>
    </row>
    <row r="1441" spans="1:12">
      <c r="A1441">
        <v>2085</v>
      </c>
      <c r="B1441" t="s">
        <v>1449</v>
      </c>
      <c r="C1441" t="s">
        <v>5498</v>
      </c>
      <c r="D1441" t="s">
        <v>14</v>
      </c>
      <c r="E1441" t="s">
        <v>5499</v>
      </c>
      <c r="F1441" t="s">
        <v>5500</v>
      </c>
      <c r="G1441" t="str">
        <f>"0041022"</f>
        <v>0</v>
      </c>
      <c r="H1441">
        <v>2640.0</v>
      </c>
      <c r="I1441">
        <v>600.0</v>
      </c>
      <c r="J1441" t="s">
        <v>5501</v>
      </c>
      <c r="K1441" t="s">
        <v>18</v>
      </c>
      <c r="L1441" t="s">
        <v>19</v>
      </c>
    </row>
    <row r="1442" spans="1:12">
      <c r="A1442">
        <v>2086</v>
      </c>
      <c r="B1442" t="s">
        <v>5502</v>
      </c>
      <c r="C1442" t="s">
        <v>5503</v>
      </c>
      <c r="D1442" t="s">
        <v>45</v>
      </c>
      <c r="E1442" t="s">
        <v>5504</v>
      </c>
      <c r="F1442" t="s">
        <v>195</v>
      </c>
      <c r="G1442" t="str">
        <f>"0017051"</f>
        <v>0</v>
      </c>
      <c r="H1442">
        <v>1000.0</v>
      </c>
      <c r="I1442">
        <v>150.0</v>
      </c>
      <c r="J1442" t="s">
        <v>2077</v>
      </c>
      <c r="K1442" t="s">
        <v>18</v>
      </c>
      <c r="L1442" t="s">
        <v>19</v>
      </c>
    </row>
    <row r="1443" spans="1:12">
      <c r="A1443">
        <v>2088</v>
      </c>
      <c r="B1443" t="s">
        <v>5505</v>
      </c>
      <c r="C1443" t="s">
        <v>5506</v>
      </c>
      <c r="D1443" t="s">
        <v>14</v>
      </c>
      <c r="E1443" t="s">
        <v>5507</v>
      </c>
      <c r="F1443" t="s">
        <v>47</v>
      </c>
      <c r="G1443" t="str">
        <f>"8033011"</f>
        <v>0</v>
      </c>
      <c r="H1443">
        <v>900.0</v>
      </c>
      <c r="I1443">
        <v>116.25</v>
      </c>
      <c r="J1443" t="s">
        <v>5508</v>
      </c>
      <c r="K1443" t="s">
        <v>18</v>
      </c>
      <c r="L1443" t="s">
        <v>19</v>
      </c>
    </row>
    <row r="1444" spans="1:12">
      <c r="A1444">
        <v>2089</v>
      </c>
      <c r="B1444" t="s">
        <v>5509</v>
      </c>
      <c r="C1444" t="s">
        <v>5510</v>
      </c>
      <c r="D1444" t="s">
        <v>14</v>
      </c>
      <c r="E1444" t="s">
        <v>5511</v>
      </c>
      <c r="F1444" t="s">
        <v>81</v>
      </c>
      <c r="G1444" t="str">
        <f>"0093021"</f>
        <v>0</v>
      </c>
      <c r="H1444">
        <v>900.0</v>
      </c>
      <c r="I1444">
        <v>116.25</v>
      </c>
      <c r="J1444" t="s">
        <v>5512</v>
      </c>
      <c r="K1444" t="s">
        <v>18</v>
      </c>
      <c r="L1444" t="s">
        <v>19</v>
      </c>
    </row>
    <row r="1445" spans="1:12">
      <c r="A1445">
        <v>2090</v>
      </c>
      <c r="B1445" t="s">
        <v>5513</v>
      </c>
      <c r="C1445" t="s">
        <v>5514</v>
      </c>
      <c r="D1445" t="s">
        <v>45</v>
      </c>
      <c r="E1445" t="s">
        <v>5515</v>
      </c>
      <c r="F1445" t="s">
        <v>124</v>
      </c>
      <c r="G1445" t="str">
        <f>"0071051"</f>
        <v>0</v>
      </c>
      <c r="H1445">
        <v>900.0</v>
      </c>
      <c r="I1445">
        <v>105.0</v>
      </c>
      <c r="J1445" t="s">
        <v>5516</v>
      </c>
      <c r="K1445" t="s">
        <v>18</v>
      </c>
      <c r="L1445" t="s">
        <v>19</v>
      </c>
    </row>
    <row r="1446" spans="1:12">
      <c r="A1446">
        <v>2092</v>
      </c>
      <c r="B1446" t="s">
        <v>103</v>
      </c>
      <c r="C1446" t="s">
        <v>5517</v>
      </c>
      <c r="D1446" t="s">
        <v>14</v>
      </c>
      <c r="E1446" t="s">
        <v>5518</v>
      </c>
      <c r="F1446" t="s">
        <v>81</v>
      </c>
      <c r="G1446" t="str">
        <f>"0093021"</f>
        <v>0</v>
      </c>
      <c r="H1446">
        <v>900.0</v>
      </c>
      <c r="I1446">
        <v>105.0</v>
      </c>
      <c r="J1446" t="s">
        <v>5519</v>
      </c>
      <c r="K1446" t="s">
        <v>18</v>
      </c>
      <c r="L1446" t="s">
        <v>19</v>
      </c>
    </row>
    <row r="1447" spans="1:12">
      <c r="A1447">
        <v>2093</v>
      </c>
      <c r="B1447" t="s">
        <v>5520</v>
      </c>
      <c r="C1447" t="s">
        <v>5521</v>
      </c>
      <c r="D1447" t="s">
        <v>45</v>
      </c>
      <c r="E1447" t="s">
        <v>5522</v>
      </c>
      <c r="F1447" t="s">
        <v>81</v>
      </c>
      <c r="G1447" t="str">
        <f>"0093021"</f>
        <v>0</v>
      </c>
      <c r="H1447">
        <v>900.0</v>
      </c>
      <c r="I1447">
        <v>120.0</v>
      </c>
      <c r="J1447" t="s">
        <v>5523</v>
      </c>
      <c r="K1447" t="s">
        <v>18</v>
      </c>
      <c r="L1447" t="s">
        <v>19</v>
      </c>
    </row>
    <row r="1448" spans="1:12">
      <c r="A1448">
        <v>2094</v>
      </c>
      <c r="B1448" t="s">
        <v>5524</v>
      </c>
      <c r="C1448" t="s">
        <v>5525</v>
      </c>
      <c r="D1448" t="s">
        <v>45</v>
      </c>
      <c r="E1448" t="s">
        <v>5526</v>
      </c>
      <c r="F1448" t="s">
        <v>564</v>
      </c>
      <c r="G1448" t="str">
        <f>"0096010"</f>
        <v>0</v>
      </c>
      <c r="H1448">
        <v>900.0</v>
      </c>
      <c r="I1448">
        <v>116.25</v>
      </c>
      <c r="J1448" t="s">
        <v>5527</v>
      </c>
      <c r="K1448" t="s">
        <v>18</v>
      </c>
      <c r="L1448" t="s">
        <v>19</v>
      </c>
    </row>
    <row r="1449" spans="1:12">
      <c r="A1449">
        <v>2095</v>
      </c>
      <c r="B1449" t="s">
        <v>5528</v>
      </c>
      <c r="C1449" t="s">
        <v>5529</v>
      </c>
      <c r="D1449" t="s">
        <v>14</v>
      </c>
      <c r="E1449" t="s">
        <v>5530</v>
      </c>
      <c r="F1449" t="s">
        <v>81</v>
      </c>
      <c r="G1449" t="str">
        <f>"0093021"</f>
        <v>0</v>
      </c>
      <c r="H1449">
        <v>900.0</v>
      </c>
      <c r="I1449">
        <v>123.75</v>
      </c>
      <c r="J1449" t="s">
        <v>965</v>
      </c>
      <c r="K1449" t="s">
        <v>18</v>
      </c>
      <c r="L1449" t="s">
        <v>19</v>
      </c>
    </row>
    <row r="1450" spans="1:12">
      <c r="A1450">
        <v>2098</v>
      </c>
      <c r="B1450" t="s">
        <v>5531</v>
      </c>
      <c r="C1450" t="s">
        <v>5532</v>
      </c>
      <c r="D1450" t="s">
        <v>45</v>
      </c>
      <c r="E1450" t="s">
        <v>5533</v>
      </c>
      <c r="F1450" t="s">
        <v>1699</v>
      </c>
      <c r="G1450" t="str">
        <f>"9011031"</f>
        <v>0</v>
      </c>
      <c r="H1450">
        <v>900.0</v>
      </c>
      <c r="I1450">
        <v>105.0</v>
      </c>
      <c r="J1450" t="s">
        <v>5534</v>
      </c>
      <c r="K1450" t="s">
        <v>18</v>
      </c>
      <c r="L1450" t="s">
        <v>19</v>
      </c>
    </row>
    <row r="1451" spans="1:12">
      <c r="A1451">
        <v>2099</v>
      </c>
      <c r="B1451" t="s">
        <v>5535</v>
      </c>
      <c r="C1451" t="s">
        <v>5536</v>
      </c>
      <c r="D1451" t="s">
        <v>45</v>
      </c>
      <c r="E1451" t="s">
        <v>5537</v>
      </c>
      <c r="F1451" t="s">
        <v>67</v>
      </c>
      <c r="G1451" t="str">
        <f>"8011031"</f>
        <v>0</v>
      </c>
      <c r="H1451">
        <v>2000.0</v>
      </c>
      <c r="I1451">
        <v>300.0</v>
      </c>
      <c r="J1451" t="s">
        <v>5538</v>
      </c>
      <c r="K1451" t="s">
        <v>18</v>
      </c>
      <c r="L1451" t="s">
        <v>19</v>
      </c>
    </row>
    <row r="1452" spans="1:12">
      <c r="A1452">
        <v>2100</v>
      </c>
      <c r="B1452" t="s">
        <v>3006</v>
      </c>
      <c r="C1452" t="s">
        <v>5539</v>
      </c>
      <c r="D1452" t="s">
        <v>14</v>
      </c>
      <c r="E1452" t="s">
        <v>5540</v>
      </c>
      <c r="F1452" t="s">
        <v>81</v>
      </c>
      <c r="G1452" t="str">
        <f>"0093021"</f>
        <v>0</v>
      </c>
      <c r="H1452">
        <v>900.0</v>
      </c>
      <c r="I1452">
        <v>105.0</v>
      </c>
      <c r="J1452" t="s">
        <v>5541</v>
      </c>
      <c r="K1452" t="s">
        <v>18</v>
      </c>
      <c r="L1452" t="s">
        <v>19</v>
      </c>
    </row>
    <row r="1453" spans="1:12">
      <c r="A1453">
        <v>2101</v>
      </c>
      <c r="B1453" t="s">
        <v>5542</v>
      </c>
      <c r="C1453" t="s">
        <v>5543</v>
      </c>
      <c r="D1453" t="s">
        <v>45</v>
      </c>
      <c r="E1453" t="s">
        <v>5544</v>
      </c>
      <c r="F1453" t="s">
        <v>124</v>
      </c>
      <c r="G1453" t="str">
        <f>"0071051"</f>
        <v>0</v>
      </c>
      <c r="H1453">
        <v>900.0</v>
      </c>
      <c r="I1453">
        <v>123.75</v>
      </c>
      <c r="J1453" t="s">
        <v>5545</v>
      </c>
      <c r="K1453" t="s">
        <v>18</v>
      </c>
      <c r="L1453" t="s">
        <v>19</v>
      </c>
    </row>
    <row r="1454" spans="1:12">
      <c r="A1454">
        <v>2102</v>
      </c>
      <c r="B1454" t="s">
        <v>1391</v>
      </c>
      <c r="C1454" t="s">
        <v>5546</v>
      </c>
      <c r="D1454" t="s">
        <v>45</v>
      </c>
      <c r="E1454" t="s">
        <v>5547</v>
      </c>
      <c r="F1454" t="s">
        <v>81</v>
      </c>
      <c r="G1454" t="str">
        <f>"0093021"</f>
        <v>0</v>
      </c>
      <c r="H1454">
        <v>1045.0</v>
      </c>
      <c r="I1454">
        <v>156.75</v>
      </c>
      <c r="J1454" t="s">
        <v>3928</v>
      </c>
      <c r="K1454" t="s">
        <v>18</v>
      </c>
      <c r="L1454" t="s">
        <v>19</v>
      </c>
    </row>
    <row r="1455" spans="1:12">
      <c r="A1455">
        <v>2103</v>
      </c>
      <c r="B1455" t="s">
        <v>5548</v>
      </c>
      <c r="C1455" t="s">
        <v>5549</v>
      </c>
      <c r="D1455" t="s">
        <v>45</v>
      </c>
      <c r="E1455" t="s">
        <v>5550</v>
      </c>
      <c r="F1455" t="s">
        <v>81</v>
      </c>
      <c r="G1455" t="str">
        <f>"0093021"</f>
        <v>0</v>
      </c>
      <c r="H1455">
        <v>920.0</v>
      </c>
      <c r="I1455">
        <v>138.0</v>
      </c>
      <c r="J1455" t="s">
        <v>5551</v>
      </c>
      <c r="K1455" t="s">
        <v>18</v>
      </c>
      <c r="L1455" t="s">
        <v>19</v>
      </c>
    </row>
    <row r="1456" spans="1:12">
      <c r="A1456">
        <v>2105</v>
      </c>
      <c r="B1456" t="s">
        <v>5552</v>
      </c>
      <c r="C1456" t="s">
        <v>5553</v>
      </c>
      <c r="D1456" t="s">
        <v>45</v>
      </c>
      <c r="E1456" t="s">
        <v>5554</v>
      </c>
      <c r="F1456" t="s">
        <v>168</v>
      </c>
      <c r="G1456" t="str">
        <f>"8035010"</f>
        <v>0</v>
      </c>
      <c r="H1456">
        <v>900.0</v>
      </c>
      <c r="I1456">
        <v>131.25</v>
      </c>
      <c r="J1456" t="s">
        <v>5555</v>
      </c>
      <c r="K1456" t="s">
        <v>18</v>
      </c>
      <c r="L1456" t="s">
        <v>19</v>
      </c>
    </row>
    <row r="1457" spans="1:12">
      <c r="A1457">
        <v>2106</v>
      </c>
      <c r="B1457" t="s">
        <v>5556</v>
      </c>
      <c r="C1457" t="s">
        <v>5557</v>
      </c>
      <c r="D1457" t="s">
        <v>45</v>
      </c>
      <c r="E1457" t="s">
        <v>5558</v>
      </c>
      <c r="F1457" t="s">
        <v>101</v>
      </c>
      <c r="G1457" t="str">
        <f>"0014020"</f>
        <v>0</v>
      </c>
      <c r="H1457">
        <v>3250.0</v>
      </c>
      <c r="I1457">
        <v>787.5</v>
      </c>
      <c r="J1457" t="s">
        <v>5559</v>
      </c>
      <c r="K1457" t="s">
        <v>18</v>
      </c>
      <c r="L1457" t="s">
        <v>19</v>
      </c>
    </row>
    <row r="1458" spans="1:12">
      <c r="A1458">
        <v>2107</v>
      </c>
      <c r="B1458" t="s">
        <v>5560</v>
      </c>
      <c r="C1458" t="s">
        <v>5561</v>
      </c>
      <c r="D1458" t="s">
        <v>45</v>
      </c>
      <c r="E1458" t="s">
        <v>5562</v>
      </c>
      <c r="F1458" t="s">
        <v>81</v>
      </c>
      <c r="G1458" t="str">
        <f>"0093021"</f>
        <v>0</v>
      </c>
      <c r="H1458">
        <v>900.0</v>
      </c>
      <c r="I1458">
        <v>122.25</v>
      </c>
      <c r="J1458" t="s">
        <v>856</v>
      </c>
      <c r="K1458" t="s">
        <v>18</v>
      </c>
      <c r="L1458" t="s">
        <v>19</v>
      </c>
    </row>
    <row r="1459" spans="1:12">
      <c r="A1459">
        <v>2108</v>
      </c>
      <c r="B1459" t="s">
        <v>5563</v>
      </c>
      <c r="C1459" t="s">
        <v>3917</v>
      </c>
      <c r="D1459" t="s">
        <v>45</v>
      </c>
      <c r="E1459" t="s">
        <v>5564</v>
      </c>
      <c r="F1459" t="s">
        <v>168</v>
      </c>
      <c r="G1459" t="str">
        <f>"8035010"</f>
        <v>0</v>
      </c>
      <c r="H1459">
        <v>1000.0</v>
      </c>
      <c r="I1459">
        <v>150.0</v>
      </c>
      <c r="J1459" t="s">
        <v>5565</v>
      </c>
      <c r="K1459" t="s">
        <v>18</v>
      </c>
      <c r="L1459" t="s">
        <v>19</v>
      </c>
    </row>
    <row r="1460" spans="1:12">
      <c r="A1460">
        <v>2110</v>
      </c>
      <c r="B1460" t="s">
        <v>5566</v>
      </c>
      <c r="C1460" t="s">
        <v>5567</v>
      </c>
      <c r="D1460" t="s">
        <v>45</v>
      </c>
      <c r="E1460" t="s">
        <v>5568</v>
      </c>
      <c r="F1460" t="s">
        <v>322</v>
      </c>
      <c r="G1460" t="str">
        <f>"0091011"</f>
        <v>0</v>
      </c>
      <c r="H1460">
        <v>900.0</v>
      </c>
      <c r="I1460">
        <v>135.0</v>
      </c>
      <c r="J1460" t="s">
        <v>530</v>
      </c>
      <c r="K1460" t="s">
        <v>18</v>
      </c>
      <c r="L1460" t="s">
        <v>19</v>
      </c>
    </row>
    <row r="1461" spans="1:12">
      <c r="A1461">
        <v>2111</v>
      </c>
      <c r="B1461" t="s">
        <v>5569</v>
      </c>
      <c r="C1461" t="s">
        <v>5570</v>
      </c>
      <c r="D1461" t="s">
        <v>14</v>
      </c>
      <c r="E1461" t="s">
        <v>5571</v>
      </c>
      <c r="F1461" t="s">
        <v>36</v>
      </c>
      <c r="G1461" t="str">
        <f>"6034011"</f>
        <v>0</v>
      </c>
      <c r="H1461">
        <v>900.0</v>
      </c>
      <c r="I1461">
        <v>132.75</v>
      </c>
      <c r="J1461" t="s">
        <v>5572</v>
      </c>
      <c r="K1461" t="s">
        <v>18</v>
      </c>
      <c r="L1461" t="s">
        <v>19</v>
      </c>
    </row>
    <row r="1462" spans="1:12">
      <c r="A1462">
        <v>2112</v>
      </c>
      <c r="B1462" t="s">
        <v>54</v>
      </c>
      <c r="C1462" t="s">
        <v>5573</v>
      </c>
      <c r="D1462" t="s">
        <v>14</v>
      </c>
      <c r="E1462" t="s">
        <v>5574</v>
      </c>
      <c r="F1462" t="s">
        <v>36</v>
      </c>
      <c r="G1462" t="str">
        <f>"6034011"</f>
        <v>0</v>
      </c>
      <c r="H1462">
        <v>900.0</v>
      </c>
      <c r="I1462">
        <v>127.0</v>
      </c>
      <c r="J1462" t="s">
        <v>5575</v>
      </c>
      <c r="K1462" t="s">
        <v>18</v>
      </c>
      <c r="L1462" t="s">
        <v>19</v>
      </c>
    </row>
    <row r="1463" spans="1:12">
      <c r="A1463">
        <v>2113</v>
      </c>
      <c r="B1463" t="s">
        <v>5576</v>
      </c>
      <c r="C1463" t="s">
        <v>5577</v>
      </c>
      <c r="D1463" t="s">
        <v>45</v>
      </c>
      <c r="E1463" t="s">
        <v>5578</v>
      </c>
      <c r="F1463" t="s">
        <v>91</v>
      </c>
      <c r="G1463" t="str">
        <f>"0101071"</f>
        <v>0</v>
      </c>
      <c r="H1463">
        <v>900.0</v>
      </c>
      <c r="I1463">
        <v>120.0</v>
      </c>
      <c r="J1463" t="s">
        <v>5579</v>
      </c>
      <c r="K1463" t="s">
        <v>18</v>
      </c>
      <c r="L1463" t="s">
        <v>19</v>
      </c>
    </row>
    <row r="1464" spans="1:12">
      <c r="A1464">
        <v>2114</v>
      </c>
      <c r="B1464" t="s">
        <v>5580</v>
      </c>
      <c r="C1464" t="s">
        <v>5581</v>
      </c>
      <c r="D1464" t="s">
        <v>14</v>
      </c>
      <c r="E1464" t="s">
        <v>5582</v>
      </c>
      <c r="F1464" t="s">
        <v>36</v>
      </c>
      <c r="G1464" t="str">
        <f>"6034011"</f>
        <v>0</v>
      </c>
      <c r="H1464">
        <v>900.0</v>
      </c>
      <c r="I1464">
        <v>135.0</v>
      </c>
      <c r="J1464" t="s">
        <v>5583</v>
      </c>
      <c r="K1464" t="s">
        <v>18</v>
      </c>
      <c r="L1464" t="s">
        <v>19</v>
      </c>
    </row>
    <row r="1465" spans="1:12">
      <c r="A1465">
        <v>2115</v>
      </c>
      <c r="B1465" t="s">
        <v>5584</v>
      </c>
      <c r="C1465" t="s">
        <v>5585</v>
      </c>
      <c r="D1465" t="s">
        <v>45</v>
      </c>
      <c r="E1465" t="s">
        <v>5586</v>
      </c>
      <c r="F1465" t="s">
        <v>168</v>
      </c>
      <c r="G1465" t="str">
        <f>"8035010"</f>
        <v>0</v>
      </c>
      <c r="H1465">
        <v>900.0</v>
      </c>
      <c r="I1465">
        <v>116.25</v>
      </c>
      <c r="J1465" t="s">
        <v>5587</v>
      </c>
      <c r="K1465" t="s">
        <v>18</v>
      </c>
      <c r="L1465" t="s">
        <v>19</v>
      </c>
    </row>
    <row r="1466" spans="1:12">
      <c r="A1466">
        <v>2116</v>
      </c>
      <c r="B1466" t="s">
        <v>5588</v>
      </c>
      <c r="C1466" t="s">
        <v>5589</v>
      </c>
      <c r="D1466" t="s">
        <v>14</v>
      </c>
      <c r="E1466" t="s">
        <v>5590</v>
      </c>
      <c r="F1466" t="s">
        <v>81</v>
      </c>
      <c r="G1466" t="str">
        <f>"0093021"</f>
        <v>0</v>
      </c>
      <c r="H1466">
        <v>900.0</v>
      </c>
      <c r="I1466">
        <v>105.0</v>
      </c>
      <c r="J1466" t="s">
        <v>5591</v>
      </c>
      <c r="K1466" t="s">
        <v>18</v>
      </c>
      <c r="L1466" t="s">
        <v>19</v>
      </c>
    </row>
    <row r="1467" spans="1:12">
      <c r="A1467">
        <v>2117</v>
      </c>
      <c r="B1467" t="s">
        <v>5592</v>
      </c>
      <c r="C1467" t="s">
        <v>5593</v>
      </c>
      <c r="D1467" t="s">
        <v>45</v>
      </c>
      <c r="E1467" t="s">
        <v>5594</v>
      </c>
      <c r="F1467" t="s">
        <v>340</v>
      </c>
      <c r="G1467" t="str">
        <f>"0036081"</f>
        <v>0</v>
      </c>
      <c r="H1467">
        <v>900.0</v>
      </c>
      <c r="I1467">
        <v>165.0</v>
      </c>
      <c r="J1467" t="s">
        <v>5595</v>
      </c>
      <c r="K1467" t="s">
        <v>18</v>
      </c>
      <c r="L1467" t="s">
        <v>19</v>
      </c>
    </row>
    <row r="1468" spans="1:12">
      <c r="A1468">
        <v>2119</v>
      </c>
      <c r="B1468" t="s">
        <v>304</v>
      </c>
      <c r="C1468" t="s">
        <v>5596</v>
      </c>
      <c r="D1468" t="s">
        <v>45</v>
      </c>
      <c r="E1468" t="s">
        <v>5597</v>
      </c>
      <c r="F1468" t="s">
        <v>4588</v>
      </c>
      <c r="G1468" t="str">
        <f>"8015250"</f>
        <v>0</v>
      </c>
      <c r="H1468">
        <v>4300.0</v>
      </c>
      <c r="I1468">
        <v>1000.0</v>
      </c>
      <c r="J1468" t="s">
        <v>2248</v>
      </c>
      <c r="K1468" t="s">
        <v>18</v>
      </c>
      <c r="L1468" t="s">
        <v>19</v>
      </c>
    </row>
    <row r="1469" spans="1:12">
      <c r="A1469">
        <v>2120</v>
      </c>
      <c r="B1469" t="s">
        <v>5598</v>
      </c>
      <c r="C1469" t="s">
        <v>5599</v>
      </c>
      <c r="D1469" t="s">
        <v>14</v>
      </c>
      <c r="E1469" t="s">
        <v>5600</v>
      </c>
      <c r="F1469" t="s">
        <v>4592</v>
      </c>
      <c r="G1469" t="str">
        <f>"8014102"</f>
        <v>0</v>
      </c>
      <c r="H1469">
        <v>2750.0</v>
      </c>
      <c r="I1469">
        <v>412.5</v>
      </c>
      <c r="J1469" t="s">
        <v>721</v>
      </c>
      <c r="K1469" t="s">
        <v>18</v>
      </c>
      <c r="L1469" t="s">
        <v>19</v>
      </c>
    </row>
    <row r="1470" spans="1:12">
      <c r="A1470">
        <v>2121</v>
      </c>
      <c r="B1470" t="s">
        <v>5601</v>
      </c>
      <c r="C1470" t="s">
        <v>5602</v>
      </c>
      <c r="D1470" t="s">
        <v>45</v>
      </c>
      <c r="E1470" t="s">
        <v>5603</v>
      </c>
      <c r="F1470" t="s">
        <v>340</v>
      </c>
      <c r="G1470" t="str">
        <f>"0036081"</f>
        <v>0</v>
      </c>
      <c r="H1470">
        <v>1177.0</v>
      </c>
      <c r="I1470">
        <v>176.55</v>
      </c>
      <c r="J1470" t="s">
        <v>5604</v>
      </c>
      <c r="K1470" t="s">
        <v>18</v>
      </c>
      <c r="L1470" t="s">
        <v>19</v>
      </c>
    </row>
    <row r="1471" spans="1:12">
      <c r="A1471">
        <v>2122</v>
      </c>
      <c r="B1471" t="s">
        <v>5605</v>
      </c>
      <c r="C1471" t="s">
        <v>5606</v>
      </c>
      <c r="D1471" t="s">
        <v>14</v>
      </c>
      <c r="E1471" t="s">
        <v>5607</v>
      </c>
      <c r="F1471" t="s">
        <v>860</v>
      </c>
      <c r="G1471" t="str">
        <f>"0093052"</f>
        <v>0</v>
      </c>
      <c r="H1471">
        <v>900.0</v>
      </c>
      <c r="I1471">
        <v>125.55</v>
      </c>
      <c r="J1471" t="s">
        <v>2970</v>
      </c>
      <c r="K1471" t="s">
        <v>18</v>
      </c>
      <c r="L1471" t="s">
        <v>19</v>
      </c>
    </row>
    <row r="1472" spans="1:12">
      <c r="A1472">
        <v>2123</v>
      </c>
      <c r="B1472" t="s">
        <v>5608</v>
      </c>
      <c r="C1472" t="s">
        <v>5609</v>
      </c>
      <c r="D1472" t="s">
        <v>45</v>
      </c>
      <c r="E1472" t="s">
        <v>5610</v>
      </c>
      <c r="F1472" t="s">
        <v>1699</v>
      </c>
      <c r="G1472" t="str">
        <f>"9011031"</f>
        <v>0</v>
      </c>
      <c r="H1472">
        <v>900.0</v>
      </c>
      <c r="I1472">
        <v>105.0</v>
      </c>
      <c r="J1472" t="s">
        <v>279</v>
      </c>
      <c r="K1472" t="s">
        <v>18</v>
      </c>
      <c r="L1472" t="s">
        <v>19</v>
      </c>
    </row>
    <row r="1473" spans="1:12">
      <c r="A1473">
        <v>2124</v>
      </c>
      <c r="B1473" t="s">
        <v>5611</v>
      </c>
      <c r="C1473" t="s">
        <v>5612</v>
      </c>
      <c r="D1473" t="s">
        <v>45</v>
      </c>
      <c r="E1473" t="s">
        <v>5613</v>
      </c>
      <c r="F1473" t="s">
        <v>5614</v>
      </c>
      <c r="G1473" t="str">
        <f>"2019057"</f>
        <v>0</v>
      </c>
      <c r="H1473">
        <v>2327.0</v>
      </c>
      <c r="I1473">
        <v>349.05</v>
      </c>
      <c r="J1473" t="s">
        <v>5615</v>
      </c>
      <c r="K1473" t="s">
        <v>18</v>
      </c>
      <c r="L1473" t="s">
        <v>19</v>
      </c>
    </row>
    <row r="1474" spans="1:12">
      <c r="A1474">
        <v>2125</v>
      </c>
      <c r="B1474" t="s">
        <v>5616</v>
      </c>
      <c r="C1474" t="s">
        <v>5617</v>
      </c>
      <c r="D1474" t="s">
        <v>14</v>
      </c>
      <c r="E1474" t="s">
        <v>5618</v>
      </c>
      <c r="F1474" t="s">
        <v>81</v>
      </c>
      <c r="G1474" t="str">
        <f>"0093021"</f>
        <v>0</v>
      </c>
      <c r="H1474">
        <v>900.0</v>
      </c>
      <c r="I1474">
        <v>114.0</v>
      </c>
      <c r="J1474" t="s">
        <v>32</v>
      </c>
      <c r="K1474" t="s">
        <v>18</v>
      </c>
      <c r="L1474" t="s">
        <v>19</v>
      </c>
    </row>
    <row r="1475" spans="1:12">
      <c r="A1475">
        <v>2127</v>
      </c>
      <c r="B1475" t="s">
        <v>5619</v>
      </c>
      <c r="C1475" t="s">
        <v>5620</v>
      </c>
      <c r="D1475" t="s">
        <v>45</v>
      </c>
      <c r="E1475" t="s">
        <v>5621</v>
      </c>
      <c r="F1475" t="s">
        <v>960</v>
      </c>
      <c r="G1475" t="str">
        <f>"0021021"</f>
        <v>0</v>
      </c>
      <c r="H1475">
        <v>2530.0</v>
      </c>
      <c r="I1475">
        <v>400.0</v>
      </c>
      <c r="J1475" t="s">
        <v>2124</v>
      </c>
      <c r="K1475" t="s">
        <v>18</v>
      </c>
      <c r="L1475" t="s">
        <v>19</v>
      </c>
    </row>
    <row r="1476" spans="1:12">
      <c r="A1476">
        <v>2129</v>
      </c>
      <c r="B1476" t="s">
        <v>5622</v>
      </c>
      <c r="C1476" t="s">
        <v>5623</v>
      </c>
      <c r="D1476" t="s">
        <v>45</v>
      </c>
      <c r="E1476" t="s">
        <v>5624</v>
      </c>
      <c r="F1476" t="s">
        <v>278</v>
      </c>
      <c r="G1476" t="str">
        <f>"0091021"</f>
        <v>0</v>
      </c>
      <c r="H1476">
        <v>1075.0</v>
      </c>
      <c r="I1476">
        <v>161.25</v>
      </c>
      <c r="J1476" t="s">
        <v>5625</v>
      </c>
      <c r="K1476" t="s">
        <v>18</v>
      </c>
      <c r="L1476" t="s">
        <v>19</v>
      </c>
    </row>
    <row r="1477" spans="1:12">
      <c r="A1477">
        <v>2130</v>
      </c>
      <c r="B1477" t="s">
        <v>5626</v>
      </c>
      <c r="C1477" t="s">
        <v>5627</v>
      </c>
      <c r="D1477" t="s">
        <v>45</v>
      </c>
      <c r="E1477" t="s">
        <v>5628</v>
      </c>
      <c r="F1477" t="s">
        <v>1949</v>
      </c>
      <c r="G1477" t="str">
        <f>"8011033"</f>
        <v>0</v>
      </c>
      <c r="H1477">
        <v>2500.0</v>
      </c>
      <c r="I1477">
        <v>775.0</v>
      </c>
      <c r="J1477" t="s">
        <v>1827</v>
      </c>
      <c r="K1477" t="s">
        <v>18</v>
      </c>
      <c r="L1477" t="s">
        <v>19</v>
      </c>
    </row>
    <row r="1478" spans="1:12">
      <c r="A1478">
        <v>2131</v>
      </c>
      <c r="B1478" t="s">
        <v>103</v>
      </c>
      <c r="C1478" t="s">
        <v>5629</v>
      </c>
      <c r="D1478" t="s">
        <v>14</v>
      </c>
      <c r="E1478" t="s">
        <v>5630</v>
      </c>
      <c r="F1478" t="s">
        <v>1624</v>
      </c>
      <c r="G1478" t="str">
        <f>"8011060"</f>
        <v>0</v>
      </c>
      <c r="H1478">
        <v>2570.0</v>
      </c>
      <c r="I1478">
        <v>385.5</v>
      </c>
      <c r="J1478" t="s">
        <v>3658</v>
      </c>
      <c r="K1478" t="s">
        <v>18</v>
      </c>
      <c r="L1478" t="s">
        <v>19</v>
      </c>
    </row>
    <row r="1479" spans="1:12">
      <c r="A1479">
        <v>2173</v>
      </c>
      <c r="B1479" t="s">
        <v>5631</v>
      </c>
      <c r="C1479" t="s">
        <v>5632</v>
      </c>
      <c r="D1479" t="s">
        <v>45</v>
      </c>
      <c r="E1479" t="s">
        <v>5633</v>
      </c>
      <c r="F1479" t="s">
        <v>2247</v>
      </c>
      <c r="G1479" t="str">
        <f>"0017032"</f>
        <v>0</v>
      </c>
      <c r="H1479">
        <v>2458.0</v>
      </c>
      <c r="I1479">
        <v>368.7</v>
      </c>
      <c r="J1479" t="s">
        <v>372</v>
      </c>
      <c r="K1479" t="s">
        <v>18</v>
      </c>
      <c r="L1479" t="s">
        <v>19</v>
      </c>
    </row>
    <row r="1480" spans="1:12">
      <c r="A1480">
        <v>2174</v>
      </c>
      <c r="B1480" t="s">
        <v>304</v>
      </c>
      <c r="C1480" t="s">
        <v>5634</v>
      </c>
      <c r="D1480" t="s">
        <v>45</v>
      </c>
      <c r="E1480" t="s">
        <v>5635</v>
      </c>
      <c r="F1480" t="s">
        <v>2247</v>
      </c>
      <c r="G1480" t="str">
        <f>"0017032"</f>
        <v>0</v>
      </c>
      <c r="H1480">
        <v>2805.0</v>
      </c>
      <c r="I1480">
        <v>420.75</v>
      </c>
      <c r="J1480" t="s">
        <v>5636</v>
      </c>
      <c r="K1480" t="s">
        <v>18</v>
      </c>
      <c r="L1480" t="s">
        <v>19</v>
      </c>
    </row>
    <row r="1481" spans="1:12">
      <c r="A1481">
        <v>2175</v>
      </c>
      <c r="B1481" t="s">
        <v>5637</v>
      </c>
      <c r="C1481" t="s">
        <v>5638</v>
      </c>
      <c r="D1481" t="s">
        <v>45</v>
      </c>
      <c r="E1481" t="s">
        <v>5639</v>
      </c>
      <c r="F1481" t="s">
        <v>195</v>
      </c>
      <c r="G1481" t="str">
        <f>"0017051"</f>
        <v>0</v>
      </c>
      <c r="H1481">
        <v>1000.0</v>
      </c>
      <c r="I1481">
        <v>150.0</v>
      </c>
      <c r="J1481" t="s">
        <v>2382</v>
      </c>
      <c r="K1481" t="s">
        <v>18</v>
      </c>
      <c r="L1481" t="s">
        <v>19</v>
      </c>
    </row>
    <row r="1482" spans="1:12">
      <c r="A1482">
        <v>2176</v>
      </c>
      <c r="B1482" t="s">
        <v>5640</v>
      </c>
      <c r="C1482" t="s">
        <v>5641</v>
      </c>
      <c r="D1482" t="s">
        <v>45</v>
      </c>
      <c r="E1482" t="s">
        <v>5642</v>
      </c>
      <c r="F1482" t="s">
        <v>3864</v>
      </c>
      <c r="G1482" t="str">
        <f>"7014010"</f>
        <v>0</v>
      </c>
      <c r="H1482">
        <v>1400.0</v>
      </c>
      <c r="I1482">
        <v>360.0</v>
      </c>
      <c r="J1482" t="s">
        <v>5643</v>
      </c>
      <c r="K1482" t="s">
        <v>18</v>
      </c>
      <c r="L1482" t="s">
        <v>19</v>
      </c>
    </row>
    <row r="1483" spans="1:12">
      <c r="A1483">
        <v>2177</v>
      </c>
      <c r="B1483" t="s">
        <v>5644</v>
      </c>
      <c r="C1483" t="s">
        <v>5645</v>
      </c>
      <c r="D1483" t="s">
        <v>45</v>
      </c>
      <c r="E1483" t="s">
        <v>5646</v>
      </c>
      <c r="F1483" t="s">
        <v>278</v>
      </c>
      <c r="G1483" t="str">
        <f>"0091021"</f>
        <v>0</v>
      </c>
      <c r="H1483">
        <v>4500.0</v>
      </c>
      <c r="I1483">
        <v>1500.0</v>
      </c>
      <c r="J1483" t="s">
        <v>5647</v>
      </c>
      <c r="K1483" t="s">
        <v>18</v>
      </c>
      <c r="L1483" t="s">
        <v>19</v>
      </c>
    </row>
    <row r="1484" spans="1:12">
      <c r="A1484">
        <v>2178</v>
      </c>
      <c r="B1484" t="s">
        <v>5648</v>
      </c>
      <c r="C1484" t="s">
        <v>5649</v>
      </c>
      <c r="D1484" t="s">
        <v>45</v>
      </c>
      <c r="E1484" t="s">
        <v>5650</v>
      </c>
      <c r="F1484" t="s">
        <v>177</v>
      </c>
      <c r="G1484" t="str">
        <f>"0071052"</f>
        <v>0</v>
      </c>
      <c r="H1484">
        <v>1100.0</v>
      </c>
      <c r="I1484">
        <v>165.0</v>
      </c>
      <c r="J1484" t="s">
        <v>1254</v>
      </c>
      <c r="K1484" t="s">
        <v>18</v>
      </c>
      <c r="L1484" t="s">
        <v>19</v>
      </c>
    </row>
    <row r="1485" spans="1:12">
      <c r="A1485">
        <v>2179</v>
      </c>
      <c r="B1485" t="s">
        <v>5651</v>
      </c>
      <c r="C1485" t="s">
        <v>5652</v>
      </c>
      <c r="D1485" t="s">
        <v>45</v>
      </c>
      <c r="E1485" t="s">
        <v>5653</v>
      </c>
      <c r="F1485" t="s">
        <v>5654</v>
      </c>
      <c r="G1485" t="str">
        <f>"5026021"</f>
        <v>0</v>
      </c>
      <c r="H1485">
        <v>1300.0</v>
      </c>
      <c r="I1485">
        <v>250.0</v>
      </c>
      <c r="J1485" t="s">
        <v>5655</v>
      </c>
      <c r="K1485" t="s">
        <v>18</v>
      </c>
      <c r="L1485" t="s">
        <v>19</v>
      </c>
    </row>
    <row r="1486" spans="1:12">
      <c r="A1486">
        <v>2180</v>
      </c>
      <c r="B1486" t="s">
        <v>5656</v>
      </c>
      <c r="C1486" t="s">
        <v>5657</v>
      </c>
      <c r="D1486" t="s">
        <v>45</v>
      </c>
      <c r="E1486" t="s">
        <v>5658</v>
      </c>
      <c r="F1486" t="s">
        <v>2310</v>
      </c>
      <c r="G1486" t="str">
        <f>"0019010"</f>
        <v>0</v>
      </c>
      <c r="H1486">
        <v>2365.0</v>
      </c>
      <c r="I1486">
        <v>800.0</v>
      </c>
      <c r="J1486" t="s">
        <v>2164</v>
      </c>
      <c r="K1486" t="s">
        <v>18</v>
      </c>
      <c r="L1486" t="s">
        <v>19</v>
      </c>
    </row>
    <row r="1487" spans="1:12">
      <c r="A1487">
        <v>2181</v>
      </c>
      <c r="B1487" t="s">
        <v>5659</v>
      </c>
      <c r="C1487" t="s">
        <v>5660</v>
      </c>
      <c r="D1487" t="s">
        <v>45</v>
      </c>
      <c r="E1487" t="s">
        <v>5661</v>
      </c>
      <c r="F1487" t="s">
        <v>195</v>
      </c>
      <c r="G1487" t="str">
        <f>"0017051"</f>
        <v>0</v>
      </c>
      <c r="H1487">
        <v>1640.0</v>
      </c>
      <c r="I1487">
        <v>246.0</v>
      </c>
      <c r="J1487" t="s">
        <v>1973</v>
      </c>
      <c r="K1487" t="s">
        <v>18</v>
      </c>
      <c r="L1487" t="s">
        <v>19</v>
      </c>
    </row>
    <row r="1488" spans="1:12">
      <c r="A1488">
        <v>2182</v>
      </c>
      <c r="B1488" t="s">
        <v>5662</v>
      </c>
      <c r="C1488" t="s">
        <v>5464</v>
      </c>
      <c r="D1488" t="s">
        <v>14</v>
      </c>
      <c r="E1488" t="s">
        <v>5663</v>
      </c>
      <c r="F1488" t="s">
        <v>2407</v>
      </c>
      <c r="G1488" t="str">
        <f>"0021022"</f>
        <v>0</v>
      </c>
      <c r="H1488">
        <v>3750.0</v>
      </c>
      <c r="I1488">
        <v>1000.0</v>
      </c>
      <c r="J1488" t="s">
        <v>53</v>
      </c>
      <c r="K1488" t="s">
        <v>18</v>
      </c>
      <c r="L1488" t="s">
        <v>19</v>
      </c>
    </row>
    <row r="1489" spans="1:12">
      <c r="A1489">
        <v>2183</v>
      </c>
      <c r="B1489" t="s">
        <v>38</v>
      </c>
      <c r="C1489" t="s">
        <v>5664</v>
      </c>
      <c r="D1489" t="s">
        <v>14</v>
      </c>
      <c r="E1489" t="s">
        <v>5665</v>
      </c>
      <c r="F1489" t="s">
        <v>3954</v>
      </c>
      <c r="G1489" t="str">
        <f>"6034013"</f>
        <v>0</v>
      </c>
      <c r="H1489">
        <v>1298.0</v>
      </c>
      <c r="I1489">
        <v>394.7</v>
      </c>
      <c r="J1489" t="s">
        <v>5666</v>
      </c>
      <c r="K1489" t="s">
        <v>18</v>
      </c>
      <c r="L1489" t="s">
        <v>19</v>
      </c>
    </row>
    <row r="1490" spans="1:12">
      <c r="A1490">
        <v>2184</v>
      </c>
      <c r="B1490" t="s">
        <v>5667</v>
      </c>
      <c r="C1490" t="s">
        <v>5668</v>
      </c>
      <c r="D1490" t="s">
        <v>45</v>
      </c>
      <c r="E1490" t="s">
        <v>5669</v>
      </c>
      <c r="F1490" t="s">
        <v>1617</v>
      </c>
      <c r="G1490" t="str">
        <f>"0036051"</f>
        <v>0</v>
      </c>
      <c r="H1490">
        <v>900.0</v>
      </c>
      <c r="I1490">
        <v>116.25</v>
      </c>
      <c r="J1490" t="s">
        <v>5670</v>
      </c>
      <c r="K1490" t="s">
        <v>18</v>
      </c>
      <c r="L1490" t="s">
        <v>19</v>
      </c>
    </row>
    <row r="1491" spans="1:12">
      <c r="A1491">
        <v>2185</v>
      </c>
      <c r="B1491" t="s">
        <v>5671</v>
      </c>
      <c r="C1491" t="s">
        <v>5672</v>
      </c>
      <c r="D1491" t="s">
        <v>45</v>
      </c>
      <c r="E1491" t="s">
        <v>5673</v>
      </c>
      <c r="F1491" t="s">
        <v>278</v>
      </c>
      <c r="G1491" t="str">
        <f>"0091021"</f>
        <v>0</v>
      </c>
      <c r="H1491">
        <v>1100.0</v>
      </c>
      <c r="I1491">
        <v>165.0</v>
      </c>
      <c r="J1491" t="s">
        <v>5674</v>
      </c>
      <c r="K1491" t="s">
        <v>18</v>
      </c>
      <c r="L1491" t="s">
        <v>19</v>
      </c>
    </row>
    <row r="1492" spans="1:12">
      <c r="A1492">
        <v>2189</v>
      </c>
      <c r="B1492" t="s">
        <v>5675</v>
      </c>
      <c r="C1492" t="s">
        <v>5676</v>
      </c>
      <c r="D1492" t="s">
        <v>45</v>
      </c>
      <c r="E1492" t="s">
        <v>5677</v>
      </c>
      <c r="F1492" t="s">
        <v>91</v>
      </c>
      <c r="G1492" t="str">
        <f>"0101071"</f>
        <v>0</v>
      </c>
      <c r="H1492">
        <v>1028.0</v>
      </c>
      <c r="I1492">
        <v>154.2</v>
      </c>
      <c r="J1492" t="s">
        <v>5678</v>
      </c>
      <c r="K1492" t="s">
        <v>18</v>
      </c>
      <c r="L1492" t="s">
        <v>19</v>
      </c>
    </row>
    <row r="1493" spans="1:12">
      <c r="A1493">
        <v>2190</v>
      </c>
      <c r="B1493" t="s">
        <v>5679</v>
      </c>
      <c r="C1493" t="s">
        <v>5680</v>
      </c>
      <c r="D1493" t="s">
        <v>14</v>
      </c>
      <c r="E1493" t="s">
        <v>5681</v>
      </c>
      <c r="F1493" t="s">
        <v>91</v>
      </c>
      <c r="G1493" t="str">
        <f>"0101071"</f>
        <v>0</v>
      </c>
      <c r="H1493">
        <v>1500.0</v>
      </c>
      <c r="I1493">
        <v>225.0</v>
      </c>
      <c r="J1493" t="s">
        <v>5682</v>
      </c>
      <c r="K1493" t="s">
        <v>18</v>
      </c>
      <c r="L1493" t="s">
        <v>19</v>
      </c>
    </row>
    <row r="1494" spans="1:12">
      <c r="A1494">
        <v>2191</v>
      </c>
      <c r="B1494" t="s">
        <v>5683</v>
      </c>
      <c r="C1494" t="s">
        <v>5684</v>
      </c>
      <c r="D1494" t="s">
        <v>45</v>
      </c>
      <c r="E1494" t="s">
        <v>5685</v>
      </c>
      <c r="F1494" t="s">
        <v>91</v>
      </c>
      <c r="G1494" t="str">
        <f>"0101071"</f>
        <v>0</v>
      </c>
      <c r="H1494">
        <v>1000.0</v>
      </c>
      <c r="I1494">
        <v>150.0</v>
      </c>
      <c r="J1494" t="s">
        <v>848</v>
      </c>
      <c r="K1494" t="s">
        <v>18</v>
      </c>
      <c r="L1494" t="s">
        <v>19</v>
      </c>
    </row>
    <row r="1495" spans="1:12">
      <c r="A1495">
        <v>2192</v>
      </c>
      <c r="B1495" t="s">
        <v>5686</v>
      </c>
      <c r="C1495" t="s">
        <v>5687</v>
      </c>
      <c r="D1495" t="s">
        <v>45</v>
      </c>
      <c r="E1495" t="s">
        <v>5688</v>
      </c>
      <c r="F1495" t="s">
        <v>124</v>
      </c>
      <c r="G1495" t="str">
        <f>"0071051"</f>
        <v>0</v>
      </c>
      <c r="H1495">
        <v>900.0</v>
      </c>
      <c r="I1495">
        <v>105.0</v>
      </c>
      <c r="J1495" t="s">
        <v>5689</v>
      </c>
      <c r="K1495" t="s">
        <v>18</v>
      </c>
      <c r="L1495" t="s">
        <v>19</v>
      </c>
    </row>
    <row r="1496" spans="1:12">
      <c r="A1496">
        <v>2193</v>
      </c>
      <c r="B1496" t="s">
        <v>5690</v>
      </c>
      <c r="C1496" t="s">
        <v>5691</v>
      </c>
      <c r="D1496" t="s">
        <v>45</v>
      </c>
      <c r="E1496" t="s">
        <v>5692</v>
      </c>
      <c r="F1496" t="s">
        <v>91</v>
      </c>
      <c r="G1496" t="str">
        <f>"0101071"</f>
        <v>0</v>
      </c>
      <c r="H1496">
        <v>900.0</v>
      </c>
      <c r="I1496">
        <v>250.0</v>
      </c>
      <c r="J1496" t="s">
        <v>937</v>
      </c>
      <c r="K1496" t="s">
        <v>18</v>
      </c>
      <c r="L1496" t="s">
        <v>19</v>
      </c>
    </row>
    <row r="1497" spans="1:12">
      <c r="A1497">
        <v>2194</v>
      </c>
      <c r="B1497" t="s">
        <v>5693</v>
      </c>
      <c r="C1497" t="s">
        <v>3707</v>
      </c>
      <c r="D1497" t="s">
        <v>45</v>
      </c>
      <c r="E1497" t="s">
        <v>5694</v>
      </c>
      <c r="F1497" t="s">
        <v>124</v>
      </c>
      <c r="G1497" t="str">
        <f>"0071051"</f>
        <v>0</v>
      </c>
      <c r="H1497">
        <v>900.0</v>
      </c>
      <c r="I1497">
        <v>123.75</v>
      </c>
      <c r="J1497" t="s">
        <v>5695</v>
      </c>
      <c r="K1497" t="s">
        <v>18</v>
      </c>
      <c r="L1497" t="s">
        <v>19</v>
      </c>
    </row>
    <row r="1498" spans="1:12">
      <c r="A1498">
        <v>2195</v>
      </c>
      <c r="B1498" t="s">
        <v>5696</v>
      </c>
      <c r="C1498" t="s">
        <v>5697</v>
      </c>
      <c r="D1498" t="s">
        <v>45</v>
      </c>
      <c r="E1498" t="s">
        <v>5698</v>
      </c>
      <c r="F1498" t="s">
        <v>81</v>
      </c>
      <c r="G1498" t="str">
        <f>"0093021"</f>
        <v>0</v>
      </c>
      <c r="H1498">
        <v>900.0</v>
      </c>
      <c r="I1498">
        <v>120.0</v>
      </c>
      <c r="J1498" t="s">
        <v>5699</v>
      </c>
      <c r="K1498" t="s">
        <v>18</v>
      </c>
      <c r="L1498" t="s">
        <v>19</v>
      </c>
    </row>
    <row r="1499" spans="1:12">
      <c r="A1499">
        <v>2196</v>
      </c>
      <c r="B1499" t="s">
        <v>655</v>
      </c>
      <c r="C1499" t="s">
        <v>5700</v>
      </c>
      <c r="D1499" t="s">
        <v>45</v>
      </c>
      <c r="E1499" t="s">
        <v>5701</v>
      </c>
      <c r="F1499" t="s">
        <v>322</v>
      </c>
      <c r="G1499" t="str">
        <f>"0091011"</f>
        <v>0</v>
      </c>
      <c r="H1499">
        <v>1100.0</v>
      </c>
      <c r="I1499">
        <v>465.0</v>
      </c>
      <c r="J1499" t="s">
        <v>5702</v>
      </c>
      <c r="K1499" t="s">
        <v>18</v>
      </c>
      <c r="L1499" t="s">
        <v>19</v>
      </c>
    </row>
    <row r="1500" spans="1:12">
      <c r="A1500">
        <v>2197</v>
      </c>
      <c r="B1500" t="s">
        <v>5703</v>
      </c>
      <c r="C1500" t="s">
        <v>5704</v>
      </c>
      <c r="D1500" t="s">
        <v>45</v>
      </c>
      <c r="E1500" t="s">
        <v>5705</v>
      </c>
      <c r="F1500" t="s">
        <v>124</v>
      </c>
      <c r="G1500" t="str">
        <f>"0071051"</f>
        <v>0</v>
      </c>
      <c r="H1500">
        <v>900.0</v>
      </c>
      <c r="I1500">
        <v>127.5</v>
      </c>
      <c r="J1500" t="s">
        <v>5706</v>
      </c>
      <c r="K1500" t="s">
        <v>18</v>
      </c>
      <c r="L1500" t="s">
        <v>19</v>
      </c>
    </row>
    <row r="1501" spans="1:12">
      <c r="A1501">
        <v>2198</v>
      </c>
      <c r="B1501" t="s">
        <v>5707</v>
      </c>
      <c r="C1501" t="s">
        <v>4257</v>
      </c>
      <c r="D1501" t="s">
        <v>45</v>
      </c>
      <c r="E1501" t="s">
        <v>5708</v>
      </c>
      <c r="F1501" t="s">
        <v>177</v>
      </c>
      <c r="G1501" t="str">
        <f>"0071052"</f>
        <v>0</v>
      </c>
      <c r="H1501">
        <v>900.0</v>
      </c>
      <c r="I1501">
        <v>127.5</v>
      </c>
      <c r="J1501" t="s">
        <v>447</v>
      </c>
      <c r="K1501" t="s">
        <v>18</v>
      </c>
      <c r="L1501" t="s">
        <v>19</v>
      </c>
    </row>
    <row r="1502" spans="1:12">
      <c r="A1502">
        <v>2199</v>
      </c>
      <c r="B1502" t="s">
        <v>5709</v>
      </c>
      <c r="C1502" t="s">
        <v>5710</v>
      </c>
      <c r="D1502" t="s">
        <v>45</v>
      </c>
      <c r="E1502" t="s">
        <v>5711</v>
      </c>
      <c r="F1502" t="s">
        <v>67</v>
      </c>
      <c r="G1502" t="str">
        <f>"8011031"</f>
        <v>0</v>
      </c>
      <c r="H1502">
        <v>1100.0</v>
      </c>
      <c r="I1502">
        <v>165.0</v>
      </c>
      <c r="J1502" t="s">
        <v>5712</v>
      </c>
      <c r="K1502" t="s">
        <v>18</v>
      </c>
      <c r="L1502" t="s">
        <v>19</v>
      </c>
    </row>
    <row r="1503" spans="1:12">
      <c r="A1503">
        <v>2200</v>
      </c>
      <c r="B1503" t="s">
        <v>5713</v>
      </c>
      <c r="C1503" t="s">
        <v>5714</v>
      </c>
      <c r="D1503" t="s">
        <v>45</v>
      </c>
      <c r="E1503" t="s">
        <v>5715</v>
      </c>
      <c r="F1503" t="s">
        <v>101</v>
      </c>
      <c r="G1503" t="str">
        <f>"0014020"</f>
        <v>0</v>
      </c>
      <c r="H1503">
        <v>2860.0</v>
      </c>
      <c r="I1503">
        <v>715.0</v>
      </c>
      <c r="J1503" t="s">
        <v>1758</v>
      </c>
      <c r="K1503" t="s">
        <v>18</v>
      </c>
      <c r="L1503" t="s">
        <v>19</v>
      </c>
    </row>
    <row r="1504" spans="1:12">
      <c r="A1504">
        <v>2201</v>
      </c>
      <c r="B1504" t="s">
        <v>5716</v>
      </c>
      <c r="C1504" t="s">
        <v>5717</v>
      </c>
      <c r="D1504" t="s">
        <v>45</v>
      </c>
      <c r="E1504" t="s">
        <v>5718</v>
      </c>
      <c r="F1504" t="s">
        <v>91</v>
      </c>
      <c r="G1504" t="str">
        <f>"0101071"</f>
        <v>0</v>
      </c>
      <c r="H1504">
        <v>970.0</v>
      </c>
      <c r="I1504">
        <v>145.5</v>
      </c>
      <c r="J1504" t="s">
        <v>2235</v>
      </c>
      <c r="K1504" t="s">
        <v>18</v>
      </c>
      <c r="L1504" t="s">
        <v>19</v>
      </c>
    </row>
    <row r="1505" spans="1:12">
      <c r="A1505">
        <v>2202</v>
      </c>
      <c r="B1505" t="s">
        <v>1156</v>
      </c>
      <c r="C1505" t="s">
        <v>5719</v>
      </c>
      <c r="D1505" t="s">
        <v>14</v>
      </c>
      <c r="E1505" t="s">
        <v>5720</v>
      </c>
      <c r="F1505" t="s">
        <v>36</v>
      </c>
      <c r="G1505" t="str">
        <f>"6034011"</f>
        <v>0</v>
      </c>
      <c r="H1505">
        <v>900.0</v>
      </c>
      <c r="I1505">
        <v>123.75</v>
      </c>
      <c r="J1505" t="s">
        <v>5721</v>
      </c>
      <c r="K1505" t="s">
        <v>18</v>
      </c>
      <c r="L1505" t="s">
        <v>19</v>
      </c>
    </row>
    <row r="1506" spans="1:12">
      <c r="A1506">
        <v>2203</v>
      </c>
      <c r="B1506" t="s">
        <v>5722</v>
      </c>
      <c r="C1506" t="s">
        <v>5723</v>
      </c>
      <c r="D1506" t="s">
        <v>45</v>
      </c>
      <c r="E1506" t="s">
        <v>5724</v>
      </c>
      <c r="F1506" t="s">
        <v>2234</v>
      </c>
      <c r="G1506" t="str">
        <f>"0037040"</f>
        <v>0</v>
      </c>
      <c r="H1506">
        <v>1347.0</v>
      </c>
      <c r="I1506">
        <v>269.4</v>
      </c>
      <c r="J1506" t="s">
        <v>5725</v>
      </c>
      <c r="K1506" t="s">
        <v>18</v>
      </c>
      <c r="L1506" t="s">
        <v>19</v>
      </c>
    </row>
    <row r="1507" spans="1:12">
      <c r="A1507">
        <v>2204</v>
      </c>
      <c r="B1507" t="s">
        <v>5726</v>
      </c>
      <c r="C1507" t="s">
        <v>5727</v>
      </c>
      <c r="D1507" t="s">
        <v>45</v>
      </c>
      <c r="E1507" t="s">
        <v>5728</v>
      </c>
      <c r="F1507" t="s">
        <v>81</v>
      </c>
      <c r="G1507" t="str">
        <f>"0093021"</f>
        <v>0</v>
      </c>
      <c r="H1507">
        <v>900.0</v>
      </c>
      <c r="I1507">
        <v>116.25</v>
      </c>
      <c r="J1507" t="s">
        <v>3425</v>
      </c>
      <c r="K1507" t="s">
        <v>18</v>
      </c>
      <c r="L1507" t="s">
        <v>19</v>
      </c>
    </row>
    <row r="1508" spans="1:12">
      <c r="A1508">
        <v>2205</v>
      </c>
      <c r="B1508" t="s">
        <v>5729</v>
      </c>
      <c r="C1508" t="s">
        <v>5730</v>
      </c>
      <c r="D1508" t="s">
        <v>45</v>
      </c>
      <c r="E1508" t="s">
        <v>5731</v>
      </c>
      <c r="F1508" t="s">
        <v>960</v>
      </c>
      <c r="G1508" t="str">
        <f>"0021021"</f>
        <v>0</v>
      </c>
      <c r="H1508">
        <v>1500.0</v>
      </c>
      <c r="I1508">
        <v>225.0</v>
      </c>
      <c r="J1508" t="s">
        <v>311</v>
      </c>
      <c r="K1508" t="s">
        <v>18</v>
      </c>
      <c r="L1508" t="s">
        <v>19</v>
      </c>
    </row>
    <row r="1509" spans="1:12">
      <c r="A1509">
        <v>2206</v>
      </c>
      <c r="B1509" t="s">
        <v>5732</v>
      </c>
      <c r="C1509" t="s">
        <v>5733</v>
      </c>
      <c r="D1509" t="s">
        <v>45</v>
      </c>
      <c r="E1509" t="s">
        <v>5734</v>
      </c>
      <c r="F1509" t="s">
        <v>81</v>
      </c>
      <c r="G1509" t="str">
        <f>"0093021"</f>
        <v>0</v>
      </c>
      <c r="H1509">
        <v>900.0</v>
      </c>
      <c r="I1509">
        <v>116.25</v>
      </c>
      <c r="J1509" t="s">
        <v>5735</v>
      </c>
      <c r="K1509" t="s">
        <v>18</v>
      </c>
      <c r="L1509" t="s">
        <v>19</v>
      </c>
    </row>
    <row r="1510" spans="1:12">
      <c r="A1510">
        <v>2207</v>
      </c>
      <c r="B1510" t="s">
        <v>5736</v>
      </c>
      <c r="C1510" t="s">
        <v>5737</v>
      </c>
      <c r="D1510" t="s">
        <v>45</v>
      </c>
      <c r="E1510" t="s">
        <v>5738</v>
      </c>
      <c r="F1510" t="s">
        <v>340</v>
      </c>
      <c r="G1510" t="str">
        <f>"0036081"</f>
        <v>0</v>
      </c>
      <c r="H1510">
        <v>900.0</v>
      </c>
      <c r="I1510">
        <v>120.0</v>
      </c>
      <c r="J1510" t="s">
        <v>5739</v>
      </c>
      <c r="K1510" t="s">
        <v>18</v>
      </c>
      <c r="L1510" t="s">
        <v>19</v>
      </c>
    </row>
    <row r="1511" spans="1:12">
      <c r="A1511">
        <v>2208</v>
      </c>
      <c r="B1511" t="s">
        <v>5740</v>
      </c>
      <c r="C1511" t="s">
        <v>5741</v>
      </c>
      <c r="D1511" t="s">
        <v>45</v>
      </c>
      <c r="E1511" t="s">
        <v>5742</v>
      </c>
      <c r="F1511" t="s">
        <v>81</v>
      </c>
      <c r="G1511" t="str">
        <f>"0093021"</f>
        <v>0</v>
      </c>
      <c r="H1511">
        <v>900.0</v>
      </c>
      <c r="I1511">
        <v>116.25</v>
      </c>
      <c r="J1511" t="s">
        <v>5743</v>
      </c>
      <c r="K1511" t="s">
        <v>18</v>
      </c>
      <c r="L1511" t="s">
        <v>19</v>
      </c>
    </row>
    <row r="1512" spans="1:12">
      <c r="A1512">
        <v>2209</v>
      </c>
      <c r="B1512" t="s">
        <v>319</v>
      </c>
      <c r="C1512" t="s">
        <v>4254</v>
      </c>
      <c r="D1512" t="s">
        <v>45</v>
      </c>
      <c r="E1512" t="s">
        <v>5744</v>
      </c>
      <c r="F1512" t="s">
        <v>322</v>
      </c>
      <c r="G1512" t="str">
        <f>"0091011"</f>
        <v>0</v>
      </c>
      <c r="H1512">
        <v>900.0</v>
      </c>
      <c r="I1512">
        <v>131.25</v>
      </c>
      <c r="J1512" t="s">
        <v>447</v>
      </c>
      <c r="K1512" t="s">
        <v>18</v>
      </c>
      <c r="L1512" t="s">
        <v>19</v>
      </c>
    </row>
    <row r="1513" spans="1:12">
      <c r="A1513">
        <v>2210</v>
      </c>
      <c r="B1513" t="s">
        <v>5745</v>
      </c>
      <c r="C1513" t="s">
        <v>5746</v>
      </c>
      <c r="D1513" t="s">
        <v>45</v>
      </c>
      <c r="E1513" t="s">
        <v>5747</v>
      </c>
      <c r="F1513" t="s">
        <v>322</v>
      </c>
      <c r="G1513" t="str">
        <f>"0091011"</f>
        <v>0</v>
      </c>
      <c r="H1513">
        <v>900.0</v>
      </c>
      <c r="I1513">
        <v>120.0</v>
      </c>
      <c r="J1513" t="s">
        <v>5748</v>
      </c>
      <c r="K1513" t="s">
        <v>18</v>
      </c>
      <c r="L1513" t="s">
        <v>19</v>
      </c>
    </row>
    <row r="1514" spans="1:12">
      <c r="A1514">
        <v>2211</v>
      </c>
      <c r="B1514" t="s">
        <v>5749</v>
      </c>
      <c r="C1514" t="s">
        <v>5750</v>
      </c>
      <c r="D1514" t="s">
        <v>45</v>
      </c>
      <c r="E1514" t="s">
        <v>5751</v>
      </c>
      <c r="F1514" t="s">
        <v>67</v>
      </c>
      <c r="G1514" t="str">
        <f>"8011031"</f>
        <v>0</v>
      </c>
      <c r="H1514">
        <v>1500.0</v>
      </c>
      <c r="I1514">
        <v>725.0</v>
      </c>
      <c r="J1514" t="s">
        <v>2256</v>
      </c>
      <c r="K1514" t="s">
        <v>18</v>
      </c>
      <c r="L1514" t="s">
        <v>19</v>
      </c>
    </row>
    <row r="1515" spans="1:12">
      <c r="A1515">
        <v>2212</v>
      </c>
      <c r="B1515" t="s">
        <v>5752</v>
      </c>
      <c r="C1515" t="s">
        <v>5753</v>
      </c>
      <c r="D1515" t="s">
        <v>45</v>
      </c>
      <c r="E1515" t="s">
        <v>5754</v>
      </c>
      <c r="F1515" t="s">
        <v>168</v>
      </c>
      <c r="G1515" t="str">
        <f>"8035010"</f>
        <v>0</v>
      </c>
      <c r="H1515">
        <v>900.0</v>
      </c>
      <c r="I1515">
        <v>123.0</v>
      </c>
      <c r="J1515" t="s">
        <v>5755</v>
      </c>
      <c r="K1515" t="s">
        <v>18</v>
      </c>
      <c r="L1515" t="s">
        <v>19</v>
      </c>
    </row>
    <row r="1516" spans="1:12">
      <c r="A1516">
        <v>2213</v>
      </c>
      <c r="B1516" t="s">
        <v>4450</v>
      </c>
      <c r="C1516" t="s">
        <v>4484</v>
      </c>
      <c r="D1516" t="s">
        <v>45</v>
      </c>
      <c r="E1516" t="s">
        <v>5756</v>
      </c>
      <c r="F1516" t="s">
        <v>2234</v>
      </c>
      <c r="G1516" t="str">
        <f>"0037040"</f>
        <v>0</v>
      </c>
      <c r="H1516">
        <v>1402.0</v>
      </c>
      <c r="I1516">
        <v>280.4</v>
      </c>
      <c r="J1516" t="s">
        <v>5757</v>
      </c>
      <c r="K1516" t="s">
        <v>18</v>
      </c>
      <c r="L1516" t="s">
        <v>19</v>
      </c>
    </row>
    <row r="1517" spans="1:12">
      <c r="A1517">
        <v>2214</v>
      </c>
      <c r="B1517" t="s">
        <v>5758</v>
      </c>
      <c r="C1517" t="s">
        <v>5759</v>
      </c>
      <c r="D1517" t="s">
        <v>45</v>
      </c>
      <c r="E1517" t="s">
        <v>5760</v>
      </c>
      <c r="F1517" t="s">
        <v>322</v>
      </c>
      <c r="G1517" t="str">
        <f>"0091011"</f>
        <v>0</v>
      </c>
      <c r="H1517">
        <v>1045.0</v>
      </c>
      <c r="I1517">
        <v>156.75</v>
      </c>
      <c r="J1517" t="s">
        <v>5755</v>
      </c>
      <c r="K1517" t="s">
        <v>18</v>
      </c>
      <c r="L1517" t="s">
        <v>19</v>
      </c>
    </row>
    <row r="1518" spans="1:12">
      <c r="A1518">
        <v>2215</v>
      </c>
      <c r="B1518" t="s">
        <v>5761</v>
      </c>
      <c r="C1518" t="s">
        <v>5762</v>
      </c>
      <c r="D1518" t="s">
        <v>45</v>
      </c>
      <c r="E1518" t="s">
        <v>5763</v>
      </c>
      <c r="F1518" t="s">
        <v>81</v>
      </c>
      <c r="G1518" t="str">
        <f>"0093021"</f>
        <v>0</v>
      </c>
      <c r="H1518">
        <v>900.0</v>
      </c>
      <c r="I1518">
        <v>133.5</v>
      </c>
      <c r="J1518" t="s">
        <v>5764</v>
      </c>
      <c r="K1518" t="s">
        <v>18</v>
      </c>
      <c r="L1518" t="s">
        <v>19</v>
      </c>
    </row>
    <row r="1519" spans="1:12">
      <c r="A1519">
        <v>2216</v>
      </c>
      <c r="B1519" t="s">
        <v>5765</v>
      </c>
      <c r="C1519" t="s">
        <v>5766</v>
      </c>
      <c r="D1519" t="s">
        <v>45</v>
      </c>
      <c r="E1519" t="s">
        <v>5767</v>
      </c>
      <c r="F1519" t="s">
        <v>489</v>
      </c>
      <c r="G1519" t="str">
        <f>"0051080"</f>
        <v>0</v>
      </c>
      <c r="H1519">
        <v>1000.0</v>
      </c>
      <c r="I1519">
        <v>150.0</v>
      </c>
      <c r="J1519" t="s">
        <v>2897</v>
      </c>
      <c r="K1519" t="s">
        <v>18</v>
      </c>
      <c r="L1519" t="s">
        <v>19</v>
      </c>
    </row>
    <row r="1520" spans="1:12">
      <c r="A1520">
        <v>2217</v>
      </c>
      <c r="B1520" t="s">
        <v>5768</v>
      </c>
      <c r="C1520" t="s">
        <v>5769</v>
      </c>
      <c r="D1520" t="s">
        <v>45</v>
      </c>
      <c r="E1520" t="s">
        <v>5770</v>
      </c>
      <c r="F1520" t="s">
        <v>195</v>
      </c>
      <c r="G1520" t="str">
        <f>"0017051"</f>
        <v>0</v>
      </c>
      <c r="H1520">
        <v>1000.0</v>
      </c>
      <c r="I1520">
        <v>150.0</v>
      </c>
      <c r="J1520" t="s">
        <v>1081</v>
      </c>
      <c r="K1520" t="s">
        <v>18</v>
      </c>
      <c r="L1520" t="s">
        <v>19</v>
      </c>
    </row>
    <row r="1521" spans="1:12">
      <c r="A1521">
        <v>2218</v>
      </c>
      <c r="B1521" t="s">
        <v>5771</v>
      </c>
      <c r="C1521" t="s">
        <v>5772</v>
      </c>
      <c r="D1521" t="s">
        <v>45</v>
      </c>
      <c r="E1521" t="s">
        <v>5773</v>
      </c>
      <c r="F1521" t="s">
        <v>124</v>
      </c>
      <c r="G1521" t="str">
        <f>"0071051"</f>
        <v>0</v>
      </c>
      <c r="H1521">
        <v>900.0</v>
      </c>
      <c r="I1521">
        <v>123.75</v>
      </c>
      <c r="J1521" t="s">
        <v>5774</v>
      </c>
      <c r="K1521" t="s">
        <v>18</v>
      </c>
      <c r="L1521" t="s">
        <v>19</v>
      </c>
    </row>
    <row r="1522" spans="1:12">
      <c r="A1522">
        <v>2219</v>
      </c>
      <c r="B1522" t="s">
        <v>5775</v>
      </c>
      <c r="C1522" t="s">
        <v>5776</v>
      </c>
      <c r="D1522" t="s">
        <v>45</v>
      </c>
      <c r="E1522" t="s">
        <v>5777</v>
      </c>
      <c r="F1522" t="s">
        <v>31</v>
      </c>
      <c r="G1522" t="str">
        <f>"0103050"</f>
        <v>0</v>
      </c>
      <c r="H1522">
        <v>1003.0</v>
      </c>
      <c r="I1522">
        <v>769.17</v>
      </c>
      <c r="J1522" t="s">
        <v>2252</v>
      </c>
      <c r="K1522" t="s">
        <v>18</v>
      </c>
      <c r="L1522" t="s">
        <v>19</v>
      </c>
    </row>
    <row r="1523" spans="1:12">
      <c r="A1523">
        <v>2221</v>
      </c>
      <c r="B1523" t="s">
        <v>4396</v>
      </c>
      <c r="C1523" t="s">
        <v>5778</v>
      </c>
      <c r="D1523" t="s">
        <v>14</v>
      </c>
      <c r="E1523" t="s">
        <v>5779</v>
      </c>
      <c r="F1523" t="s">
        <v>81</v>
      </c>
      <c r="G1523" t="str">
        <f>"0093021"</f>
        <v>0</v>
      </c>
      <c r="H1523">
        <v>900.0</v>
      </c>
      <c r="I1523">
        <v>135.0</v>
      </c>
      <c r="J1523" t="s">
        <v>5780</v>
      </c>
      <c r="K1523" t="s">
        <v>18</v>
      </c>
      <c r="L1523" t="s">
        <v>19</v>
      </c>
    </row>
    <row r="1524" spans="1:12">
      <c r="A1524">
        <v>2222</v>
      </c>
      <c r="B1524" t="s">
        <v>5781</v>
      </c>
      <c r="C1524" t="s">
        <v>5782</v>
      </c>
      <c r="D1524" t="s">
        <v>45</v>
      </c>
      <c r="E1524" t="s">
        <v>5783</v>
      </c>
      <c r="F1524" t="s">
        <v>380</v>
      </c>
      <c r="G1524" t="str">
        <f>"0071053"</f>
        <v>0</v>
      </c>
      <c r="H1524">
        <v>900.0</v>
      </c>
      <c r="I1524">
        <v>122.25</v>
      </c>
      <c r="J1524" t="s">
        <v>5784</v>
      </c>
      <c r="K1524" t="s">
        <v>18</v>
      </c>
      <c r="L1524" t="s">
        <v>19</v>
      </c>
    </row>
    <row r="1525" spans="1:12">
      <c r="A1525">
        <v>2223</v>
      </c>
      <c r="B1525" t="s">
        <v>5785</v>
      </c>
      <c r="C1525" t="s">
        <v>5786</v>
      </c>
      <c r="D1525" t="s">
        <v>45</v>
      </c>
      <c r="E1525" t="s">
        <v>5787</v>
      </c>
      <c r="F1525" t="s">
        <v>3118</v>
      </c>
      <c r="G1525" t="str">
        <f>"0017031"</f>
        <v>0</v>
      </c>
      <c r="H1525">
        <v>1650.0</v>
      </c>
      <c r="I1525">
        <v>247.5</v>
      </c>
      <c r="J1525" t="s">
        <v>87</v>
      </c>
      <c r="K1525" t="s">
        <v>18</v>
      </c>
      <c r="L1525" t="s">
        <v>19</v>
      </c>
    </row>
    <row r="1526" spans="1:12">
      <c r="A1526">
        <v>2224</v>
      </c>
      <c r="B1526" t="s">
        <v>5788</v>
      </c>
      <c r="C1526" t="s">
        <v>5789</v>
      </c>
      <c r="D1526" t="s">
        <v>45</v>
      </c>
      <c r="E1526" t="s">
        <v>5790</v>
      </c>
      <c r="F1526" t="s">
        <v>195</v>
      </c>
      <c r="G1526" t="str">
        <f>"0017051"</f>
        <v>0</v>
      </c>
      <c r="H1526">
        <v>925.0</v>
      </c>
      <c r="I1526">
        <v>138.75</v>
      </c>
      <c r="J1526" t="s">
        <v>5791</v>
      </c>
      <c r="K1526" t="s">
        <v>18</v>
      </c>
      <c r="L1526" t="s">
        <v>19</v>
      </c>
    </row>
    <row r="1527" spans="1:12">
      <c r="A1527">
        <v>2225</v>
      </c>
      <c r="B1527" t="s">
        <v>5792</v>
      </c>
      <c r="C1527" t="s">
        <v>5793</v>
      </c>
      <c r="D1527" t="s">
        <v>45</v>
      </c>
      <c r="E1527" t="s">
        <v>5794</v>
      </c>
      <c r="F1527" t="s">
        <v>1624</v>
      </c>
      <c r="G1527" t="str">
        <f>"8011060"</f>
        <v>0</v>
      </c>
      <c r="H1527">
        <v>1750.0</v>
      </c>
      <c r="I1527">
        <v>262.5</v>
      </c>
      <c r="J1527" t="s">
        <v>4817</v>
      </c>
      <c r="K1527" t="s">
        <v>18</v>
      </c>
      <c r="L1527" t="s">
        <v>19</v>
      </c>
    </row>
    <row r="1528" spans="1:12">
      <c r="A1528">
        <v>2226</v>
      </c>
      <c r="B1528" t="s">
        <v>5795</v>
      </c>
      <c r="C1528" t="s">
        <v>5796</v>
      </c>
      <c r="D1528" t="s">
        <v>14</v>
      </c>
      <c r="E1528" t="s">
        <v>5797</v>
      </c>
      <c r="F1528" t="s">
        <v>2404</v>
      </c>
      <c r="G1528" t="str">
        <f>"8011032"</f>
        <v>0</v>
      </c>
      <c r="H1528">
        <v>2400.0</v>
      </c>
      <c r="I1528">
        <v>906.0</v>
      </c>
      <c r="J1528" t="s">
        <v>5798</v>
      </c>
      <c r="K1528" t="s">
        <v>18</v>
      </c>
      <c r="L1528" t="s">
        <v>19</v>
      </c>
    </row>
    <row r="1529" spans="1:12">
      <c r="A1529">
        <v>2227</v>
      </c>
      <c r="B1529" t="s">
        <v>5799</v>
      </c>
      <c r="C1529" t="s">
        <v>5800</v>
      </c>
      <c r="D1529" t="s">
        <v>45</v>
      </c>
      <c r="E1529" t="s">
        <v>5801</v>
      </c>
      <c r="F1529" t="s">
        <v>86</v>
      </c>
      <c r="G1529" t="str">
        <f>"0093030"</f>
        <v>0</v>
      </c>
      <c r="H1529">
        <v>900.0</v>
      </c>
      <c r="I1529">
        <v>126.0</v>
      </c>
      <c r="J1529" t="s">
        <v>840</v>
      </c>
      <c r="K1529" t="s">
        <v>18</v>
      </c>
      <c r="L1529" t="s">
        <v>19</v>
      </c>
    </row>
    <row r="1530" spans="1:12">
      <c r="A1530">
        <v>2229</v>
      </c>
      <c r="B1530" t="s">
        <v>5802</v>
      </c>
      <c r="C1530" t="s">
        <v>5803</v>
      </c>
      <c r="D1530" t="s">
        <v>45</v>
      </c>
      <c r="E1530" t="s">
        <v>5804</v>
      </c>
      <c r="F1530" t="s">
        <v>67</v>
      </c>
      <c r="G1530" t="str">
        <f>"8011031"</f>
        <v>0</v>
      </c>
      <c r="H1530">
        <v>1500.0</v>
      </c>
      <c r="I1530">
        <v>198.0</v>
      </c>
      <c r="J1530" t="s">
        <v>1254</v>
      </c>
      <c r="K1530" t="s">
        <v>18</v>
      </c>
      <c r="L1530" t="s">
        <v>19</v>
      </c>
    </row>
    <row r="1531" spans="1:12">
      <c r="A1531">
        <v>2230</v>
      </c>
      <c r="B1531" t="s">
        <v>5805</v>
      </c>
      <c r="C1531" t="s">
        <v>5806</v>
      </c>
      <c r="D1531" t="s">
        <v>45</v>
      </c>
      <c r="E1531" t="s">
        <v>5807</v>
      </c>
      <c r="F1531" t="s">
        <v>696</v>
      </c>
      <c r="G1531" t="str">
        <f>"3027021"</f>
        <v>0</v>
      </c>
      <c r="H1531">
        <v>900.0</v>
      </c>
      <c r="I1531">
        <v>335.0</v>
      </c>
      <c r="J1531" t="s">
        <v>5808</v>
      </c>
      <c r="K1531" t="s">
        <v>18</v>
      </c>
      <c r="L1531" t="s">
        <v>19</v>
      </c>
    </row>
    <row r="1532" spans="1:12">
      <c r="A1532">
        <v>2231</v>
      </c>
      <c r="B1532" t="s">
        <v>5809</v>
      </c>
      <c r="C1532" t="s">
        <v>5810</v>
      </c>
      <c r="D1532" t="s">
        <v>45</v>
      </c>
      <c r="E1532" t="s">
        <v>5811</v>
      </c>
      <c r="F1532" t="s">
        <v>2404</v>
      </c>
      <c r="G1532" t="str">
        <f>"8011032"</f>
        <v>0</v>
      </c>
      <c r="H1532">
        <v>2700.0</v>
      </c>
      <c r="I1532">
        <v>405.0</v>
      </c>
      <c r="J1532" t="s">
        <v>3379</v>
      </c>
      <c r="K1532" t="s">
        <v>18</v>
      </c>
      <c r="L1532" t="s">
        <v>19</v>
      </c>
    </row>
    <row r="1533" spans="1:12">
      <c r="A1533">
        <v>2232</v>
      </c>
      <c r="B1533" t="s">
        <v>5812</v>
      </c>
      <c r="C1533" t="s">
        <v>5813</v>
      </c>
      <c r="D1533" t="s">
        <v>45</v>
      </c>
      <c r="E1533" t="s">
        <v>5814</v>
      </c>
      <c r="F1533" t="s">
        <v>119</v>
      </c>
      <c r="G1533" t="str">
        <f>"0091012"</f>
        <v>0</v>
      </c>
      <c r="H1533">
        <v>900.0</v>
      </c>
      <c r="I1533">
        <v>123.75</v>
      </c>
      <c r="J1533" t="s">
        <v>5815</v>
      </c>
      <c r="K1533" t="s">
        <v>18</v>
      </c>
      <c r="L1533" t="s">
        <v>19</v>
      </c>
    </row>
    <row r="1534" spans="1:12">
      <c r="A1534">
        <v>2233</v>
      </c>
      <c r="B1534" t="s">
        <v>5816</v>
      </c>
      <c r="C1534" t="s">
        <v>5817</v>
      </c>
      <c r="D1534" t="s">
        <v>14</v>
      </c>
      <c r="E1534" t="s">
        <v>5818</v>
      </c>
      <c r="F1534" t="s">
        <v>1652</v>
      </c>
      <c r="G1534" t="str">
        <f>"8026041"</f>
        <v>0</v>
      </c>
      <c r="H1534">
        <v>1300.0</v>
      </c>
      <c r="I1534">
        <v>195.0</v>
      </c>
      <c r="J1534" t="s">
        <v>37</v>
      </c>
      <c r="K1534" t="s">
        <v>18</v>
      </c>
      <c r="L1534" t="s">
        <v>19</v>
      </c>
    </row>
    <row r="1535" spans="1:12">
      <c r="A1535">
        <v>2234</v>
      </c>
      <c r="B1535" t="s">
        <v>5819</v>
      </c>
      <c r="C1535" t="s">
        <v>5820</v>
      </c>
      <c r="D1535" t="s">
        <v>45</v>
      </c>
      <c r="E1535" t="s">
        <v>5821</v>
      </c>
      <c r="F1535" t="s">
        <v>119</v>
      </c>
      <c r="G1535" t="str">
        <f>"0091012"</f>
        <v>0</v>
      </c>
      <c r="H1535">
        <v>900.0</v>
      </c>
      <c r="I1535">
        <v>116.25</v>
      </c>
      <c r="J1535" t="s">
        <v>5822</v>
      </c>
      <c r="K1535" t="s">
        <v>18</v>
      </c>
      <c r="L1535" t="s">
        <v>19</v>
      </c>
    </row>
    <row r="1536" spans="1:12">
      <c r="A1536">
        <v>2235</v>
      </c>
      <c r="B1536" t="s">
        <v>5823</v>
      </c>
      <c r="C1536" t="s">
        <v>5824</v>
      </c>
      <c r="D1536" t="s">
        <v>45</v>
      </c>
      <c r="E1536" t="s">
        <v>5825</v>
      </c>
      <c r="F1536" t="s">
        <v>1624</v>
      </c>
      <c r="G1536" t="str">
        <f>"8011060"</f>
        <v>0</v>
      </c>
      <c r="H1536">
        <v>1300.0</v>
      </c>
      <c r="I1536">
        <v>195.0</v>
      </c>
      <c r="J1536" t="s">
        <v>5826</v>
      </c>
      <c r="K1536" t="s">
        <v>18</v>
      </c>
      <c r="L1536" t="s">
        <v>19</v>
      </c>
    </row>
    <row r="1537" spans="1:12">
      <c r="A1537">
        <v>2236</v>
      </c>
      <c r="B1537" t="s">
        <v>5827</v>
      </c>
      <c r="C1537" t="s">
        <v>5828</v>
      </c>
      <c r="D1537" t="s">
        <v>14</v>
      </c>
      <c r="E1537" t="s">
        <v>5829</v>
      </c>
      <c r="F1537" t="s">
        <v>81</v>
      </c>
      <c r="G1537" t="str">
        <f>"0093021"</f>
        <v>0</v>
      </c>
      <c r="H1537">
        <v>900.0</v>
      </c>
      <c r="I1537">
        <v>120.0</v>
      </c>
      <c r="J1537" t="s">
        <v>5830</v>
      </c>
      <c r="K1537" t="s">
        <v>18</v>
      </c>
      <c r="L1537" t="s">
        <v>19</v>
      </c>
    </row>
    <row r="1538" spans="1:12">
      <c r="A1538">
        <v>2237</v>
      </c>
      <c r="B1538" t="s">
        <v>5831</v>
      </c>
      <c r="C1538" t="s">
        <v>5832</v>
      </c>
      <c r="D1538" t="s">
        <v>14</v>
      </c>
      <c r="E1538" t="s">
        <v>5833</v>
      </c>
      <c r="F1538" t="s">
        <v>798</v>
      </c>
      <c r="G1538" t="str">
        <f>"8011021"</f>
        <v>0</v>
      </c>
      <c r="H1538">
        <v>900.0</v>
      </c>
      <c r="I1538">
        <v>135.0</v>
      </c>
      <c r="J1538" t="s">
        <v>336</v>
      </c>
      <c r="K1538" t="s">
        <v>18</v>
      </c>
      <c r="L1538" t="s">
        <v>19</v>
      </c>
    </row>
    <row r="1539" spans="1:12">
      <c r="A1539">
        <v>2238</v>
      </c>
      <c r="B1539" t="s">
        <v>5834</v>
      </c>
      <c r="C1539" t="s">
        <v>5835</v>
      </c>
      <c r="D1539" t="s">
        <v>14</v>
      </c>
      <c r="E1539" t="s">
        <v>5836</v>
      </c>
      <c r="F1539" t="s">
        <v>67</v>
      </c>
      <c r="G1539" t="str">
        <f>"8011031"</f>
        <v>0</v>
      </c>
      <c r="H1539">
        <v>2500.0</v>
      </c>
      <c r="I1539">
        <v>875.0</v>
      </c>
      <c r="J1539" t="s">
        <v>5837</v>
      </c>
      <c r="K1539" t="s">
        <v>18</v>
      </c>
      <c r="L1539" t="s">
        <v>19</v>
      </c>
    </row>
    <row r="1540" spans="1:12">
      <c r="A1540">
        <v>2239</v>
      </c>
      <c r="B1540" t="s">
        <v>5838</v>
      </c>
      <c r="C1540" t="s">
        <v>5839</v>
      </c>
      <c r="D1540" t="s">
        <v>45</v>
      </c>
      <c r="E1540" t="s">
        <v>5840</v>
      </c>
      <c r="F1540" t="s">
        <v>67</v>
      </c>
      <c r="G1540" t="str">
        <f>"8011031"</f>
        <v>0</v>
      </c>
      <c r="H1540">
        <v>1980.0</v>
      </c>
      <c r="I1540">
        <v>817.0</v>
      </c>
      <c r="J1540" t="s">
        <v>3425</v>
      </c>
      <c r="K1540" t="s">
        <v>18</v>
      </c>
      <c r="L1540" t="s">
        <v>19</v>
      </c>
    </row>
    <row r="1541" spans="1:12">
      <c r="A1541">
        <v>2240</v>
      </c>
      <c r="B1541" t="s">
        <v>869</v>
      </c>
      <c r="C1541" t="s">
        <v>2472</v>
      </c>
      <c r="D1541" t="s">
        <v>14</v>
      </c>
      <c r="E1541" t="s">
        <v>5841</v>
      </c>
      <c r="F1541" t="s">
        <v>4522</v>
      </c>
      <c r="G1541" t="str">
        <f>"0041021"</f>
        <v>0</v>
      </c>
      <c r="H1541">
        <v>1226.0</v>
      </c>
      <c r="I1541">
        <v>183.9</v>
      </c>
      <c r="J1541" t="s">
        <v>5842</v>
      </c>
      <c r="K1541" t="s">
        <v>18</v>
      </c>
      <c r="L1541" t="s">
        <v>19</v>
      </c>
    </row>
    <row r="1542" spans="1:12">
      <c r="A1542">
        <v>2241</v>
      </c>
      <c r="B1542" t="s">
        <v>5843</v>
      </c>
      <c r="C1542" t="s">
        <v>5844</v>
      </c>
      <c r="D1542" t="s">
        <v>45</v>
      </c>
      <c r="E1542" t="s">
        <v>5845</v>
      </c>
      <c r="F1542" t="s">
        <v>322</v>
      </c>
      <c r="G1542" t="str">
        <f>"0091011"</f>
        <v>0</v>
      </c>
      <c r="H1542">
        <v>900.0</v>
      </c>
      <c r="I1542">
        <v>120.0</v>
      </c>
      <c r="J1542" t="s">
        <v>5846</v>
      </c>
      <c r="K1542" t="s">
        <v>18</v>
      </c>
      <c r="L1542" t="s">
        <v>19</v>
      </c>
    </row>
    <row r="1543" spans="1:12">
      <c r="A1543">
        <v>2242</v>
      </c>
      <c r="B1543" t="s">
        <v>4450</v>
      </c>
      <c r="C1543" t="s">
        <v>5847</v>
      </c>
      <c r="D1543" t="s">
        <v>45</v>
      </c>
      <c r="E1543" t="s">
        <v>5848</v>
      </c>
      <c r="F1543" t="s">
        <v>81</v>
      </c>
      <c r="G1543" t="str">
        <f>"0093021"</f>
        <v>0</v>
      </c>
      <c r="H1543">
        <v>900.0</v>
      </c>
      <c r="I1543">
        <v>135.0</v>
      </c>
      <c r="J1543" t="s">
        <v>5849</v>
      </c>
      <c r="K1543" t="s">
        <v>18</v>
      </c>
      <c r="L1543" t="s">
        <v>19</v>
      </c>
    </row>
    <row r="1544" spans="1:12">
      <c r="A1544">
        <v>2243</v>
      </c>
      <c r="B1544" t="s">
        <v>5850</v>
      </c>
      <c r="C1544" t="s">
        <v>5851</v>
      </c>
      <c r="D1544" t="s">
        <v>45</v>
      </c>
      <c r="E1544" t="s">
        <v>5852</v>
      </c>
      <c r="F1544" t="s">
        <v>3927</v>
      </c>
      <c r="G1544" t="str">
        <f>"0035080"</f>
        <v>0</v>
      </c>
      <c r="H1544">
        <v>900.0</v>
      </c>
      <c r="I1544">
        <v>135.0</v>
      </c>
      <c r="J1544" t="s">
        <v>5853</v>
      </c>
      <c r="K1544" t="s">
        <v>18</v>
      </c>
      <c r="L1544" t="s">
        <v>19</v>
      </c>
    </row>
    <row r="1545" spans="1:12">
      <c r="A1545">
        <v>2244</v>
      </c>
      <c r="B1545" t="s">
        <v>5854</v>
      </c>
      <c r="C1545" t="s">
        <v>1498</v>
      </c>
      <c r="D1545" t="s">
        <v>45</v>
      </c>
      <c r="E1545" t="s">
        <v>5855</v>
      </c>
      <c r="F1545" t="s">
        <v>119</v>
      </c>
      <c r="G1545" t="str">
        <f>"0091012"</f>
        <v>0</v>
      </c>
      <c r="H1545">
        <v>1450.0</v>
      </c>
      <c r="I1545">
        <v>217.5</v>
      </c>
      <c r="J1545" t="s">
        <v>4923</v>
      </c>
      <c r="K1545" t="s">
        <v>18</v>
      </c>
      <c r="L1545" t="s">
        <v>19</v>
      </c>
    </row>
    <row r="1546" spans="1:12">
      <c r="A1546">
        <v>2245</v>
      </c>
      <c r="B1546" t="s">
        <v>5856</v>
      </c>
      <c r="C1546" t="s">
        <v>5857</v>
      </c>
      <c r="D1546" t="s">
        <v>45</v>
      </c>
      <c r="E1546" t="s">
        <v>5858</v>
      </c>
      <c r="F1546" t="s">
        <v>36</v>
      </c>
      <c r="G1546" t="str">
        <f>"6034011"</f>
        <v>0</v>
      </c>
      <c r="H1546">
        <v>900.0</v>
      </c>
      <c r="I1546">
        <v>123.75</v>
      </c>
      <c r="J1546" t="s">
        <v>5859</v>
      </c>
      <c r="K1546" t="s">
        <v>18</v>
      </c>
      <c r="L1546" t="s">
        <v>19</v>
      </c>
    </row>
    <row r="1547" spans="1:12">
      <c r="A1547">
        <v>2246</v>
      </c>
      <c r="B1547" t="s">
        <v>5860</v>
      </c>
      <c r="C1547" t="s">
        <v>5861</v>
      </c>
      <c r="D1547" t="s">
        <v>45</v>
      </c>
      <c r="E1547" t="s">
        <v>5862</v>
      </c>
      <c r="F1547" t="s">
        <v>2155</v>
      </c>
      <c r="G1547" t="str">
        <f>"0013012"</f>
        <v>0</v>
      </c>
      <c r="H1547">
        <v>1300.0</v>
      </c>
      <c r="I1547">
        <v>345.0</v>
      </c>
      <c r="J1547" t="s">
        <v>1254</v>
      </c>
      <c r="K1547" t="s">
        <v>18</v>
      </c>
      <c r="L1547" t="s">
        <v>19</v>
      </c>
    </row>
    <row r="1548" spans="1:12">
      <c r="A1548">
        <v>2247</v>
      </c>
      <c r="B1548" t="s">
        <v>5863</v>
      </c>
      <c r="C1548" t="s">
        <v>5864</v>
      </c>
      <c r="D1548" t="s">
        <v>45</v>
      </c>
      <c r="E1548" t="s">
        <v>5865</v>
      </c>
      <c r="F1548" t="s">
        <v>81</v>
      </c>
      <c r="G1548" t="str">
        <f>"0093021"</f>
        <v>0</v>
      </c>
      <c r="H1548">
        <v>900.0</v>
      </c>
      <c r="I1548">
        <v>112.5</v>
      </c>
      <c r="J1548" t="s">
        <v>5866</v>
      </c>
      <c r="K1548" t="s">
        <v>18</v>
      </c>
      <c r="L1548" t="s">
        <v>19</v>
      </c>
    </row>
    <row r="1549" spans="1:12">
      <c r="A1549">
        <v>2248</v>
      </c>
      <c r="B1549" t="s">
        <v>5867</v>
      </c>
      <c r="C1549" t="s">
        <v>5868</v>
      </c>
      <c r="D1549" t="s">
        <v>45</v>
      </c>
      <c r="E1549" t="s">
        <v>5869</v>
      </c>
      <c r="F1549" t="s">
        <v>81</v>
      </c>
      <c r="G1549" t="str">
        <f>"0093021"</f>
        <v>0</v>
      </c>
      <c r="H1549">
        <v>900.0</v>
      </c>
      <c r="I1549">
        <v>0.0</v>
      </c>
      <c r="J1549" t="s">
        <v>336</v>
      </c>
      <c r="K1549" t="s">
        <v>18</v>
      </c>
      <c r="L1549" t="s">
        <v>19</v>
      </c>
    </row>
    <row r="1550" spans="1:12">
      <c r="A1550">
        <v>2250</v>
      </c>
      <c r="B1550" t="s">
        <v>5870</v>
      </c>
      <c r="C1550" t="s">
        <v>5871</v>
      </c>
      <c r="D1550" t="s">
        <v>45</v>
      </c>
      <c r="E1550" t="s">
        <v>5872</v>
      </c>
      <c r="F1550" t="s">
        <v>371</v>
      </c>
      <c r="G1550" t="str">
        <f>"0093022"</f>
        <v>0</v>
      </c>
      <c r="H1550">
        <v>900.0</v>
      </c>
      <c r="I1550">
        <v>120.0</v>
      </c>
      <c r="J1550" t="s">
        <v>5873</v>
      </c>
      <c r="K1550" t="s">
        <v>18</v>
      </c>
      <c r="L1550" t="s">
        <v>19</v>
      </c>
    </row>
    <row r="1551" spans="1:12">
      <c r="A1551">
        <v>2251</v>
      </c>
      <c r="B1551" t="s">
        <v>5874</v>
      </c>
      <c r="C1551" t="s">
        <v>5875</v>
      </c>
      <c r="D1551" t="s">
        <v>45</v>
      </c>
      <c r="E1551" t="s">
        <v>5876</v>
      </c>
      <c r="F1551" t="s">
        <v>5877</v>
      </c>
      <c r="G1551" t="str">
        <f>"0061030"</f>
        <v>0</v>
      </c>
      <c r="H1551">
        <v>1540.0</v>
      </c>
      <c r="I1551">
        <v>231.0</v>
      </c>
      <c r="J1551" t="s">
        <v>5878</v>
      </c>
      <c r="K1551" t="s">
        <v>18</v>
      </c>
      <c r="L1551" t="s">
        <v>19</v>
      </c>
    </row>
    <row r="1552" spans="1:12">
      <c r="A1552">
        <v>2253</v>
      </c>
      <c r="B1552" t="s">
        <v>2683</v>
      </c>
      <c r="C1552" t="s">
        <v>5879</v>
      </c>
      <c r="D1552" t="s">
        <v>45</v>
      </c>
      <c r="E1552" t="s">
        <v>5880</v>
      </c>
      <c r="F1552" t="s">
        <v>81</v>
      </c>
      <c r="G1552" t="str">
        <f>"0093021"</f>
        <v>0</v>
      </c>
      <c r="H1552">
        <v>900.0</v>
      </c>
      <c r="I1552">
        <v>135.0</v>
      </c>
      <c r="J1552" t="s">
        <v>5881</v>
      </c>
      <c r="K1552" t="s">
        <v>18</v>
      </c>
      <c r="L1552" t="s">
        <v>19</v>
      </c>
    </row>
    <row r="1553" spans="1:12">
      <c r="A1553">
        <v>2254</v>
      </c>
      <c r="B1553" t="s">
        <v>5882</v>
      </c>
      <c r="C1553" t="s">
        <v>5883</v>
      </c>
      <c r="D1553" t="s">
        <v>45</v>
      </c>
      <c r="E1553" t="s">
        <v>5884</v>
      </c>
      <c r="F1553" t="s">
        <v>81</v>
      </c>
      <c r="G1553" t="str">
        <f>"0093021"</f>
        <v>0</v>
      </c>
      <c r="H1553">
        <v>900.0</v>
      </c>
      <c r="I1553">
        <v>135.0</v>
      </c>
      <c r="J1553" t="s">
        <v>5885</v>
      </c>
      <c r="K1553" t="s">
        <v>18</v>
      </c>
      <c r="L1553" t="s">
        <v>19</v>
      </c>
    </row>
    <row r="1554" spans="1:12">
      <c r="A1554">
        <v>2255</v>
      </c>
      <c r="B1554" t="s">
        <v>5886</v>
      </c>
      <c r="C1554" t="s">
        <v>5887</v>
      </c>
      <c r="D1554" t="s">
        <v>45</v>
      </c>
      <c r="E1554" t="s">
        <v>5888</v>
      </c>
      <c r="F1554" t="s">
        <v>124</v>
      </c>
      <c r="G1554" t="str">
        <f>"0071051"</f>
        <v>0</v>
      </c>
      <c r="H1554">
        <v>900.0</v>
      </c>
      <c r="I1554">
        <v>105.0</v>
      </c>
      <c r="J1554" t="s">
        <v>5889</v>
      </c>
      <c r="K1554" t="s">
        <v>18</v>
      </c>
      <c r="L1554" t="s">
        <v>19</v>
      </c>
    </row>
    <row r="1555" spans="1:12">
      <c r="A1555">
        <v>2256</v>
      </c>
      <c r="B1555" t="s">
        <v>5890</v>
      </c>
      <c r="C1555" t="s">
        <v>5891</v>
      </c>
      <c r="D1555" t="s">
        <v>14</v>
      </c>
      <c r="E1555" t="s">
        <v>5892</v>
      </c>
      <c r="F1555" t="s">
        <v>3429</v>
      </c>
      <c r="G1555" t="str">
        <f>"0065020"</f>
        <v>0</v>
      </c>
      <c r="H1555">
        <v>900.0</v>
      </c>
      <c r="I1555">
        <v>131.25</v>
      </c>
      <c r="J1555" t="s">
        <v>5893</v>
      </c>
      <c r="K1555" t="s">
        <v>18</v>
      </c>
      <c r="L1555" t="s">
        <v>19</v>
      </c>
    </row>
    <row r="1556" spans="1:12">
      <c r="A1556">
        <v>2257</v>
      </c>
      <c r="B1556" t="s">
        <v>5894</v>
      </c>
      <c r="C1556" t="s">
        <v>5895</v>
      </c>
      <c r="D1556" t="s">
        <v>45</v>
      </c>
      <c r="E1556" t="s">
        <v>5896</v>
      </c>
      <c r="F1556" t="s">
        <v>2050</v>
      </c>
      <c r="G1556" t="str">
        <f>"0054023"</f>
        <v>0</v>
      </c>
      <c r="H1556">
        <v>3150.0</v>
      </c>
      <c r="I1556">
        <v>472.5</v>
      </c>
      <c r="J1556" t="s">
        <v>3923</v>
      </c>
      <c r="K1556" t="s">
        <v>18</v>
      </c>
      <c r="L1556" t="s">
        <v>19</v>
      </c>
    </row>
    <row r="1557" spans="1:12">
      <c r="A1557">
        <v>2258</v>
      </c>
      <c r="B1557" t="s">
        <v>5897</v>
      </c>
      <c r="C1557" t="s">
        <v>3483</v>
      </c>
      <c r="D1557" t="s">
        <v>14</v>
      </c>
      <c r="E1557" t="s">
        <v>5898</v>
      </c>
      <c r="F1557" t="s">
        <v>5899</v>
      </c>
      <c r="G1557" t="str">
        <f>"0083021"</f>
        <v>0</v>
      </c>
      <c r="H1557">
        <v>1200.0</v>
      </c>
      <c r="I1557">
        <v>180.0</v>
      </c>
      <c r="J1557" t="s">
        <v>5900</v>
      </c>
      <c r="K1557" t="s">
        <v>18</v>
      </c>
      <c r="L1557" t="s">
        <v>19</v>
      </c>
    </row>
    <row r="1558" spans="1:12">
      <c r="A1558">
        <v>2260</v>
      </c>
      <c r="B1558" t="s">
        <v>5901</v>
      </c>
      <c r="C1558" t="s">
        <v>5902</v>
      </c>
      <c r="D1558" t="s">
        <v>14</v>
      </c>
      <c r="E1558" t="s">
        <v>5903</v>
      </c>
      <c r="F1558" t="s">
        <v>225</v>
      </c>
      <c r="G1558" t="str">
        <f>"0082030"</f>
        <v>0</v>
      </c>
      <c r="H1558">
        <v>900.0</v>
      </c>
      <c r="I1558">
        <v>135.0</v>
      </c>
      <c r="J1558" t="s">
        <v>929</v>
      </c>
      <c r="K1558" t="s">
        <v>18</v>
      </c>
      <c r="L1558" t="s">
        <v>19</v>
      </c>
    </row>
    <row r="1559" spans="1:12">
      <c r="A1559">
        <v>2261</v>
      </c>
      <c r="B1559" t="s">
        <v>5904</v>
      </c>
      <c r="C1559" t="s">
        <v>3646</v>
      </c>
      <c r="D1559" t="s">
        <v>45</v>
      </c>
      <c r="E1559" t="s">
        <v>5905</v>
      </c>
      <c r="F1559" t="s">
        <v>4078</v>
      </c>
      <c r="G1559" t="str">
        <f>"0035070"</f>
        <v>0</v>
      </c>
      <c r="H1559">
        <v>1320.0</v>
      </c>
      <c r="I1559">
        <v>198.0</v>
      </c>
      <c r="J1559" t="s">
        <v>5906</v>
      </c>
      <c r="K1559" t="s">
        <v>18</v>
      </c>
      <c r="L1559" t="s">
        <v>19</v>
      </c>
    </row>
    <row r="1560" spans="1:12">
      <c r="A1560">
        <v>2262</v>
      </c>
      <c r="B1560" t="s">
        <v>5907</v>
      </c>
      <c r="C1560" t="s">
        <v>5908</v>
      </c>
      <c r="D1560" t="s">
        <v>45</v>
      </c>
      <c r="E1560" t="s">
        <v>5909</v>
      </c>
      <c r="F1560" t="s">
        <v>67</v>
      </c>
      <c r="G1560" t="str">
        <f>"8011031"</f>
        <v>0</v>
      </c>
      <c r="H1560">
        <v>1500.0</v>
      </c>
      <c r="I1560">
        <v>225.0</v>
      </c>
      <c r="J1560" t="s">
        <v>5837</v>
      </c>
      <c r="K1560" t="s">
        <v>18</v>
      </c>
      <c r="L1560" t="s">
        <v>19</v>
      </c>
    </row>
    <row r="1561" spans="1:12">
      <c r="A1561">
        <v>2263</v>
      </c>
      <c r="B1561" t="s">
        <v>5910</v>
      </c>
      <c r="C1561" t="s">
        <v>5911</v>
      </c>
      <c r="D1561" t="s">
        <v>14</v>
      </c>
      <c r="E1561" t="s">
        <v>5912</v>
      </c>
      <c r="F1561" t="s">
        <v>1806</v>
      </c>
      <c r="G1561" t="str">
        <f>"9014011"</f>
        <v>0</v>
      </c>
      <c r="H1561">
        <v>1150.0</v>
      </c>
      <c r="I1561">
        <v>172.5</v>
      </c>
      <c r="J1561" t="s">
        <v>5913</v>
      </c>
      <c r="K1561" t="s">
        <v>18</v>
      </c>
      <c r="L1561" t="s">
        <v>19</v>
      </c>
    </row>
    <row r="1562" spans="1:12">
      <c r="A1562">
        <v>2264</v>
      </c>
      <c r="B1562" t="s">
        <v>5914</v>
      </c>
      <c r="C1562" t="s">
        <v>1384</v>
      </c>
      <c r="D1562" t="s">
        <v>45</v>
      </c>
      <c r="E1562" t="s">
        <v>5915</v>
      </c>
      <c r="F1562" t="s">
        <v>1699</v>
      </c>
      <c r="G1562" t="str">
        <f>"9011031"</f>
        <v>0</v>
      </c>
      <c r="H1562">
        <v>900.0</v>
      </c>
      <c r="I1562">
        <v>120.0</v>
      </c>
      <c r="J1562" t="s">
        <v>4279</v>
      </c>
      <c r="K1562" t="s">
        <v>18</v>
      </c>
      <c r="L1562" t="s">
        <v>19</v>
      </c>
    </row>
    <row r="1563" spans="1:12">
      <c r="A1563">
        <v>2265</v>
      </c>
      <c r="B1563" t="s">
        <v>5916</v>
      </c>
      <c r="C1563" t="s">
        <v>5917</v>
      </c>
      <c r="D1563" t="s">
        <v>45</v>
      </c>
      <c r="E1563" t="s">
        <v>5918</v>
      </c>
      <c r="F1563" t="s">
        <v>91</v>
      </c>
      <c r="G1563" t="str">
        <f>"0101071"</f>
        <v>0</v>
      </c>
      <c r="H1563">
        <v>900.0</v>
      </c>
      <c r="I1563">
        <v>120.0</v>
      </c>
      <c r="J1563" t="s">
        <v>5919</v>
      </c>
      <c r="K1563" t="s">
        <v>18</v>
      </c>
      <c r="L1563" t="s">
        <v>19</v>
      </c>
    </row>
    <row r="1564" spans="1:12">
      <c r="A1564">
        <v>2267</v>
      </c>
      <c r="B1564" t="s">
        <v>5920</v>
      </c>
      <c r="C1564" t="s">
        <v>5921</v>
      </c>
      <c r="D1564" t="s">
        <v>14</v>
      </c>
      <c r="E1564" t="s">
        <v>5922</v>
      </c>
      <c r="F1564" t="s">
        <v>349</v>
      </c>
      <c r="G1564" t="str">
        <f>"9011040"</f>
        <v>0</v>
      </c>
      <c r="H1564">
        <v>900.0</v>
      </c>
      <c r="I1564">
        <v>105.0</v>
      </c>
      <c r="J1564" t="s">
        <v>933</v>
      </c>
      <c r="K1564" t="s">
        <v>18</v>
      </c>
      <c r="L1564" t="s">
        <v>19</v>
      </c>
    </row>
    <row r="1565" spans="1:12">
      <c r="A1565">
        <v>2268</v>
      </c>
      <c r="B1565" t="s">
        <v>5923</v>
      </c>
      <c r="C1565" t="s">
        <v>5924</v>
      </c>
      <c r="D1565" t="s">
        <v>45</v>
      </c>
      <c r="E1565" t="s">
        <v>5925</v>
      </c>
      <c r="F1565" t="s">
        <v>36</v>
      </c>
      <c r="G1565" t="str">
        <f>"6034011"</f>
        <v>0</v>
      </c>
      <c r="H1565">
        <v>900.0</v>
      </c>
      <c r="I1565">
        <v>111.0</v>
      </c>
      <c r="J1565" t="s">
        <v>1402</v>
      </c>
      <c r="K1565" t="s">
        <v>18</v>
      </c>
      <c r="L1565" t="s">
        <v>19</v>
      </c>
    </row>
    <row r="1566" spans="1:12">
      <c r="A1566">
        <v>2269</v>
      </c>
      <c r="B1566" t="s">
        <v>5926</v>
      </c>
      <c r="C1566" t="s">
        <v>2262</v>
      </c>
      <c r="D1566" t="s">
        <v>14</v>
      </c>
      <c r="E1566" t="s">
        <v>5927</v>
      </c>
      <c r="F1566" t="s">
        <v>1652</v>
      </c>
      <c r="G1566" t="str">
        <f>"8026041"</f>
        <v>0</v>
      </c>
      <c r="H1566">
        <v>900.0</v>
      </c>
      <c r="I1566">
        <v>123.75</v>
      </c>
      <c r="J1566" t="s">
        <v>5928</v>
      </c>
      <c r="K1566" t="s">
        <v>18</v>
      </c>
      <c r="L1566" t="s">
        <v>19</v>
      </c>
    </row>
    <row r="1567" spans="1:12">
      <c r="A1567">
        <v>2270</v>
      </c>
      <c r="B1567" t="s">
        <v>5929</v>
      </c>
      <c r="C1567" t="s">
        <v>5930</v>
      </c>
      <c r="D1567" t="s">
        <v>45</v>
      </c>
      <c r="E1567" t="s">
        <v>5931</v>
      </c>
      <c r="F1567" t="s">
        <v>81</v>
      </c>
      <c r="G1567" t="str">
        <f>"0093021"</f>
        <v>0</v>
      </c>
      <c r="H1567">
        <v>900.0</v>
      </c>
      <c r="I1567">
        <v>116.25</v>
      </c>
      <c r="J1567" t="s">
        <v>5932</v>
      </c>
      <c r="K1567" t="s">
        <v>18</v>
      </c>
      <c r="L1567" t="s">
        <v>19</v>
      </c>
    </row>
    <row r="1568" spans="1:12">
      <c r="A1568">
        <v>2271</v>
      </c>
      <c r="B1568" t="s">
        <v>5933</v>
      </c>
      <c r="C1568" t="s">
        <v>5934</v>
      </c>
      <c r="D1568" t="s">
        <v>45</v>
      </c>
      <c r="E1568" t="s">
        <v>5935</v>
      </c>
      <c r="F1568" t="s">
        <v>1699</v>
      </c>
      <c r="G1568" t="str">
        <f>"9011031"</f>
        <v>0</v>
      </c>
      <c r="H1568">
        <v>900.0</v>
      </c>
      <c r="I1568">
        <v>105.0</v>
      </c>
      <c r="J1568" t="s">
        <v>5936</v>
      </c>
      <c r="K1568" t="s">
        <v>18</v>
      </c>
      <c r="L1568" t="s">
        <v>19</v>
      </c>
    </row>
    <row r="1569" spans="1:12">
      <c r="A1569">
        <v>2272</v>
      </c>
      <c r="B1569" t="s">
        <v>5937</v>
      </c>
      <c r="C1569" t="s">
        <v>5938</v>
      </c>
      <c r="D1569" t="s">
        <v>14</v>
      </c>
      <c r="E1569" t="s">
        <v>5939</v>
      </c>
      <c r="F1569" t="s">
        <v>81</v>
      </c>
      <c r="G1569" t="str">
        <f>"0093021"</f>
        <v>0</v>
      </c>
      <c r="H1569">
        <v>900.0</v>
      </c>
      <c r="I1569">
        <v>123.75</v>
      </c>
      <c r="J1569" t="s">
        <v>5940</v>
      </c>
      <c r="K1569" t="s">
        <v>18</v>
      </c>
      <c r="L1569" t="s">
        <v>19</v>
      </c>
    </row>
    <row r="1570" spans="1:12">
      <c r="A1570">
        <v>2273</v>
      </c>
      <c r="B1570" t="s">
        <v>5941</v>
      </c>
      <c r="C1570" t="s">
        <v>5942</v>
      </c>
      <c r="D1570" t="s">
        <v>45</v>
      </c>
      <c r="E1570" t="s">
        <v>5943</v>
      </c>
      <c r="F1570" t="s">
        <v>124</v>
      </c>
      <c r="G1570" t="str">
        <f>"0071051"</f>
        <v>0</v>
      </c>
      <c r="H1570">
        <v>900.0</v>
      </c>
      <c r="I1570">
        <v>250.0</v>
      </c>
      <c r="J1570" t="s">
        <v>1342</v>
      </c>
      <c r="K1570" t="s">
        <v>18</v>
      </c>
      <c r="L1570" t="s">
        <v>19</v>
      </c>
    </row>
    <row r="1571" spans="1:12">
      <c r="A1571">
        <v>2274</v>
      </c>
      <c r="B1571" t="s">
        <v>5944</v>
      </c>
      <c r="C1571" t="s">
        <v>5945</v>
      </c>
      <c r="D1571" t="s">
        <v>14</v>
      </c>
      <c r="E1571" t="s">
        <v>5946</v>
      </c>
      <c r="F1571" t="s">
        <v>1652</v>
      </c>
      <c r="G1571" t="str">
        <f>"8026041"</f>
        <v>0</v>
      </c>
      <c r="H1571">
        <v>1000.0</v>
      </c>
      <c r="I1571">
        <v>150.0</v>
      </c>
      <c r="J1571" t="s">
        <v>1950</v>
      </c>
      <c r="K1571" t="s">
        <v>18</v>
      </c>
      <c r="L1571" t="s">
        <v>19</v>
      </c>
    </row>
    <row r="1572" spans="1:12">
      <c r="A1572">
        <v>2275</v>
      </c>
      <c r="B1572" t="s">
        <v>5947</v>
      </c>
      <c r="C1572" t="s">
        <v>5948</v>
      </c>
      <c r="D1572" t="s">
        <v>14</v>
      </c>
      <c r="E1572" t="s">
        <v>5949</v>
      </c>
      <c r="F1572" t="s">
        <v>1652</v>
      </c>
      <c r="G1572" t="str">
        <f>"8026041"</f>
        <v>0</v>
      </c>
      <c r="H1572">
        <v>900.0</v>
      </c>
      <c r="I1572">
        <v>120.0</v>
      </c>
      <c r="J1572" t="s">
        <v>5950</v>
      </c>
      <c r="K1572" t="s">
        <v>18</v>
      </c>
      <c r="L1572" t="s">
        <v>19</v>
      </c>
    </row>
    <row r="1573" spans="1:12">
      <c r="A1573">
        <v>2276</v>
      </c>
      <c r="B1573" t="s">
        <v>5951</v>
      </c>
      <c r="C1573" t="s">
        <v>5952</v>
      </c>
      <c r="D1573" t="s">
        <v>45</v>
      </c>
      <c r="E1573" t="s">
        <v>5953</v>
      </c>
      <c r="F1573" t="s">
        <v>81</v>
      </c>
      <c r="G1573" t="str">
        <f>"0093021"</f>
        <v>0</v>
      </c>
      <c r="H1573">
        <v>900.0</v>
      </c>
      <c r="I1573">
        <v>105.0</v>
      </c>
      <c r="J1573" t="s">
        <v>5954</v>
      </c>
      <c r="K1573" t="s">
        <v>18</v>
      </c>
      <c r="L1573" t="s">
        <v>19</v>
      </c>
    </row>
    <row r="1574" spans="1:12">
      <c r="A1574">
        <v>2277</v>
      </c>
      <c r="B1574" t="s">
        <v>3380</v>
      </c>
      <c r="C1574" t="s">
        <v>5955</v>
      </c>
      <c r="D1574" t="s">
        <v>14</v>
      </c>
      <c r="E1574" t="s">
        <v>5956</v>
      </c>
      <c r="F1574" t="s">
        <v>81</v>
      </c>
      <c r="G1574" t="str">
        <f>"0093021"</f>
        <v>0</v>
      </c>
      <c r="H1574">
        <v>900.0</v>
      </c>
      <c r="I1574">
        <v>118.5</v>
      </c>
      <c r="J1574" t="s">
        <v>5957</v>
      </c>
      <c r="K1574" t="s">
        <v>18</v>
      </c>
      <c r="L1574" t="s">
        <v>19</v>
      </c>
    </row>
    <row r="1575" spans="1:12">
      <c r="A1575">
        <v>2278</v>
      </c>
      <c r="B1575" t="s">
        <v>5958</v>
      </c>
      <c r="C1575" t="s">
        <v>5959</v>
      </c>
      <c r="D1575" t="s">
        <v>14</v>
      </c>
      <c r="E1575" t="s">
        <v>5960</v>
      </c>
      <c r="F1575" t="s">
        <v>1652</v>
      </c>
      <c r="G1575" t="str">
        <f>"8026041"</f>
        <v>0</v>
      </c>
      <c r="H1575">
        <v>900.0</v>
      </c>
      <c r="I1575">
        <v>123.75</v>
      </c>
      <c r="J1575" t="s">
        <v>4687</v>
      </c>
      <c r="K1575" t="s">
        <v>18</v>
      </c>
      <c r="L1575" t="s">
        <v>19</v>
      </c>
    </row>
    <row r="1576" spans="1:12">
      <c r="A1576">
        <v>2279</v>
      </c>
      <c r="B1576" t="s">
        <v>5961</v>
      </c>
      <c r="C1576" t="s">
        <v>5962</v>
      </c>
      <c r="D1576" t="s">
        <v>14</v>
      </c>
      <c r="E1576" t="s">
        <v>5963</v>
      </c>
      <c r="F1576" t="s">
        <v>1652</v>
      </c>
      <c r="G1576" t="str">
        <f>"8026041"</f>
        <v>0</v>
      </c>
      <c r="H1576">
        <v>900.0</v>
      </c>
      <c r="I1576">
        <v>123.75</v>
      </c>
      <c r="J1576" t="s">
        <v>2694</v>
      </c>
      <c r="K1576" t="s">
        <v>18</v>
      </c>
      <c r="L1576" t="s">
        <v>19</v>
      </c>
    </row>
    <row r="1577" spans="1:12">
      <c r="A1577">
        <v>2280</v>
      </c>
      <c r="B1577" t="s">
        <v>5964</v>
      </c>
      <c r="C1577" t="s">
        <v>5965</v>
      </c>
      <c r="D1577" t="s">
        <v>14</v>
      </c>
      <c r="E1577" t="s">
        <v>5966</v>
      </c>
      <c r="F1577" t="s">
        <v>1652</v>
      </c>
      <c r="G1577" t="str">
        <f>"8026041"</f>
        <v>0</v>
      </c>
      <c r="H1577">
        <v>900.0</v>
      </c>
      <c r="I1577">
        <v>123.75</v>
      </c>
      <c r="J1577" t="s">
        <v>717</v>
      </c>
      <c r="K1577" t="s">
        <v>18</v>
      </c>
      <c r="L1577" t="s">
        <v>19</v>
      </c>
    </row>
    <row r="1578" spans="1:12">
      <c r="A1578">
        <v>2281</v>
      </c>
      <c r="B1578" t="s">
        <v>5967</v>
      </c>
      <c r="C1578" t="s">
        <v>5968</v>
      </c>
      <c r="D1578" t="s">
        <v>14</v>
      </c>
      <c r="E1578" t="s">
        <v>5969</v>
      </c>
      <c r="F1578" t="s">
        <v>36</v>
      </c>
      <c r="G1578" t="str">
        <f>"6034011"</f>
        <v>0</v>
      </c>
      <c r="H1578">
        <v>900.0</v>
      </c>
      <c r="I1578">
        <v>116.25</v>
      </c>
      <c r="J1578" t="s">
        <v>5970</v>
      </c>
      <c r="K1578" t="s">
        <v>18</v>
      </c>
      <c r="L1578" t="s">
        <v>19</v>
      </c>
    </row>
    <row r="1579" spans="1:12">
      <c r="A1579">
        <v>2283</v>
      </c>
      <c r="B1579" t="s">
        <v>5971</v>
      </c>
      <c r="C1579" t="s">
        <v>5972</v>
      </c>
      <c r="D1579" t="s">
        <v>45</v>
      </c>
      <c r="E1579" t="s">
        <v>5973</v>
      </c>
      <c r="F1579" t="s">
        <v>81</v>
      </c>
      <c r="G1579" t="str">
        <f>"0093021"</f>
        <v>0</v>
      </c>
      <c r="H1579">
        <v>900.0</v>
      </c>
      <c r="I1579">
        <v>112.5</v>
      </c>
      <c r="J1579" t="s">
        <v>5974</v>
      </c>
      <c r="K1579" t="s">
        <v>18</v>
      </c>
      <c r="L1579" t="s">
        <v>19</v>
      </c>
    </row>
    <row r="1580" spans="1:12">
      <c r="A1580">
        <v>2284</v>
      </c>
      <c r="B1580" t="s">
        <v>5975</v>
      </c>
      <c r="C1580" t="s">
        <v>5976</v>
      </c>
      <c r="D1580" t="s">
        <v>45</v>
      </c>
      <c r="E1580" t="s">
        <v>5977</v>
      </c>
      <c r="F1580" t="s">
        <v>1652</v>
      </c>
      <c r="G1580" t="str">
        <f>"8026041"</f>
        <v>0</v>
      </c>
      <c r="H1580">
        <v>900.0</v>
      </c>
      <c r="I1580">
        <v>123.75</v>
      </c>
      <c r="J1580" t="s">
        <v>5978</v>
      </c>
      <c r="K1580" t="s">
        <v>18</v>
      </c>
      <c r="L1580" t="s">
        <v>19</v>
      </c>
    </row>
    <row r="1581" spans="1:12">
      <c r="A1581">
        <v>2285</v>
      </c>
      <c r="B1581" t="s">
        <v>866</v>
      </c>
      <c r="C1581" t="s">
        <v>5979</v>
      </c>
      <c r="D1581" t="s">
        <v>14</v>
      </c>
      <c r="E1581" t="s">
        <v>5980</v>
      </c>
      <c r="F1581" t="s">
        <v>716</v>
      </c>
      <c r="G1581" t="str">
        <f>"8026043"</f>
        <v>0</v>
      </c>
      <c r="H1581">
        <v>1200.0</v>
      </c>
      <c r="I1581">
        <v>180.0</v>
      </c>
      <c r="J1581" t="s">
        <v>5981</v>
      </c>
      <c r="K1581" t="s">
        <v>18</v>
      </c>
      <c r="L1581" t="s">
        <v>19</v>
      </c>
    </row>
    <row r="1582" spans="1:12">
      <c r="A1582">
        <v>2286</v>
      </c>
      <c r="B1582" t="s">
        <v>866</v>
      </c>
      <c r="C1582" t="s">
        <v>3530</v>
      </c>
      <c r="D1582" t="s">
        <v>14</v>
      </c>
      <c r="E1582" t="s">
        <v>5982</v>
      </c>
      <c r="F1582" t="s">
        <v>1652</v>
      </c>
      <c r="G1582" t="str">
        <f>"8026041"</f>
        <v>0</v>
      </c>
      <c r="H1582">
        <v>900.0</v>
      </c>
      <c r="I1582">
        <v>270.0</v>
      </c>
      <c r="J1582" t="s">
        <v>5983</v>
      </c>
      <c r="K1582" t="s">
        <v>18</v>
      </c>
      <c r="L1582" t="s">
        <v>19</v>
      </c>
    </row>
    <row r="1583" spans="1:12">
      <c r="A1583">
        <v>2288</v>
      </c>
      <c r="B1583" t="s">
        <v>5984</v>
      </c>
      <c r="C1583" t="s">
        <v>5352</v>
      </c>
      <c r="D1583" t="s">
        <v>14</v>
      </c>
      <c r="E1583" t="s">
        <v>5985</v>
      </c>
      <c r="F1583" t="s">
        <v>716</v>
      </c>
      <c r="G1583" t="str">
        <f>"8026043"</f>
        <v>0</v>
      </c>
      <c r="H1583">
        <v>1200.0</v>
      </c>
      <c r="I1583">
        <v>180.0</v>
      </c>
      <c r="J1583" t="s">
        <v>5986</v>
      </c>
      <c r="K1583" t="s">
        <v>18</v>
      </c>
      <c r="L1583" t="s">
        <v>19</v>
      </c>
    </row>
    <row r="1584" spans="1:12">
      <c r="A1584">
        <v>2289</v>
      </c>
      <c r="B1584" t="s">
        <v>5987</v>
      </c>
      <c r="C1584" t="s">
        <v>5988</v>
      </c>
      <c r="D1584" t="s">
        <v>14</v>
      </c>
      <c r="E1584" t="s">
        <v>5989</v>
      </c>
      <c r="F1584" t="s">
        <v>5990</v>
      </c>
      <c r="G1584" t="str">
        <f>"0084021"</f>
        <v>0</v>
      </c>
      <c r="H1584">
        <v>900.0</v>
      </c>
      <c r="I1584">
        <v>120.0</v>
      </c>
      <c r="J1584" t="s">
        <v>5991</v>
      </c>
      <c r="K1584" t="s">
        <v>18</v>
      </c>
      <c r="L1584" t="s">
        <v>19</v>
      </c>
    </row>
    <row r="1585" spans="1:12">
      <c r="A1585">
        <v>2290</v>
      </c>
      <c r="B1585" t="s">
        <v>5992</v>
      </c>
      <c r="C1585" t="s">
        <v>154</v>
      </c>
      <c r="D1585" t="s">
        <v>14</v>
      </c>
      <c r="E1585" t="s">
        <v>5993</v>
      </c>
      <c r="F1585" t="s">
        <v>349</v>
      </c>
      <c r="G1585" t="str">
        <f>"9011040"</f>
        <v>0</v>
      </c>
      <c r="H1585">
        <v>900.0</v>
      </c>
      <c r="I1585">
        <v>123.75</v>
      </c>
      <c r="J1585" t="s">
        <v>5994</v>
      </c>
      <c r="K1585" t="s">
        <v>18</v>
      </c>
      <c r="L1585" t="s">
        <v>19</v>
      </c>
    </row>
    <row r="1586" spans="1:12">
      <c r="A1586">
        <v>2291</v>
      </c>
      <c r="B1586" t="s">
        <v>5995</v>
      </c>
      <c r="C1586" t="s">
        <v>5996</v>
      </c>
      <c r="D1586" t="s">
        <v>14</v>
      </c>
      <c r="E1586" t="s">
        <v>5997</v>
      </c>
      <c r="F1586" t="s">
        <v>5998</v>
      </c>
      <c r="G1586" t="str">
        <f>"6034030"</f>
        <v>0</v>
      </c>
      <c r="H1586">
        <v>1980.0</v>
      </c>
      <c r="I1586">
        <v>297.0</v>
      </c>
      <c r="J1586" t="s">
        <v>2342</v>
      </c>
      <c r="K1586" t="s">
        <v>18</v>
      </c>
      <c r="L1586" t="s">
        <v>19</v>
      </c>
    </row>
    <row r="1587" spans="1:12">
      <c r="A1587">
        <v>2292</v>
      </c>
      <c r="B1587" t="s">
        <v>5999</v>
      </c>
      <c r="C1587" t="s">
        <v>5875</v>
      </c>
      <c r="D1587" t="s">
        <v>14</v>
      </c>
      <c r="E1587" t="s">
        <v>6000</v>
      </c>
      <c r="F1587" t="s">
        <v>1652</v>
      </c>
      <c r="G1587" t="str">
        <f>"8026041"</f>
        <v>0</v>
      </c>
      <c r="H1587">
        <v>900.0</v>
      </c>
      <c r="I1587">
        <v>120.0</v>
      </c>
      <c r="J1587" t="s">
        <v>663</v>
      </c>
      <c r="K1587" t="s">
        <v>18</v>
      </c>
      <c r="L1587" t="s">
        <v>19</v>
      </c>
    </row>
    <row r="1588" spans="1:12">
      <c r="A1588">
        <v>2293</v>
      </c>
      <c r="B1588" t="s">
        <v>6001</v>
      </c>
      <c r="C1588" t="s">
        <v>6002</v>
      </c>
      <c r="D1588" t="s">
        <v>14</v>
      </c>
      <c r="E1588" t="s">
        <v>6003</v>
      </c>
      <c r="F1588" t="s">
        <v>6004</v>
      </c>
      <c r="G1588" t="str">
        <f>"1081011"</f>
        <v>0</v>
      </c>
      <c r="H1588">
        <v>925.0</v>
      </c>
      <c r="I1588">
        <v>138.75</v>
      </c>
      <c r="J1588" t="s">
        <v>1305</v>
      </c>
      <c r="K1588" t="s">
        <v>18</v>
      </c>
      <c r="L1588" t="s">
        <v>19</v>
      </c>
    </row>
    <row r="1589" spans="1:12">
      <c r="A1589">
        <v>2294</v>
      </c>
      <c r="B1589" t="s">
        <v>6005</v>
      </c>
      <c r="C1589" t="s">
        <v>6006</v>
      </c>
      <c r="D1589" t="s">
        <v>45</v>
      </c>
      <c r="E1589" t="s">
        <v>6007</v>
      </c>
      <c r="F1589" t="s">
        <v>243</v>
      </c>
      <c r="G1589" t="str">
        <f>"0095050"</f>
        <v>0</v>
      </c>
      <c r="H1589">
        <v>900.0</v>
      </c>
      <c r="I1589">
        <v>135.0</v>
      </c>
      <c r="J1589" t="s">
        <v>6008</v>
      </c>
      <c r="K1589" t="s">
        <v>18</v>
      </c>
      <c r="L1589" t="s">
        <v>19</v>
      </c>
    </row>
    <row r="1590" spans="1:12">
      <c r="A1590">
        <v>2295</v>
      </c>
      <c r="B1590" t="s">
        <v>6009</v>
      </c>
      <c r="C1590" t="s">
        <v>6010</v>
      </c>
      <c r="D1590" t="s">
        <v>45</v>
      </c>
      <c r="E1590" t="s">
        <v>6011</v>
      </c>
      <c r="F1590" t="s">
        <v>124</v>
      </c>
      <c r="G1590" t="str">
        <f>"0071051"</f>
        <v>0</v>
      </c>
      <c r="H1590">
        <v>900.0</v>
      </c>
      <c r="I1590">
        <v>120.75</v>
      </c>
      <c r="J1590" t="s">
        <v>6012</v>
      </c>
      <c r="K1590" t="s">
        <v>18</v>
      </c>
      <c r="L1590" t="s">
        <v>19</v>
      </c>
    </row>
    <row r="1591" spans="1:12">
      <c r="A1591">
        <v>2297</v>
      </c>
      <c r="B1591" t="s">
        <v>6013</v>
      </c>
      <c r="C1591" t="s">
        <v>6014</v>
      </c>
      <c r="D1591" t="s">
        <v>45</v>
      </c>
      <c r="E1591" t="s">
        <v>6015</v>
      </c>
      <c r="F1591" t="s">
        <v>6016</v>
      </c>
      <c r="G1591" t="str">
        <f>"0013013"</f>
        <v>0</v>
      </c>
      <c r="H1591">
        <v>2000.0</v>
      </c>
      <c r="I1591">
        <v>500.0</v>
      </c>
      <c r="J1591" t="s">
        <v>6017</v>
      </c>
      <c r="K1591" t="s">
        <v>18</v>
      </c>
      <c r="L1591" t="s">
        <v>19</v>
      </c>
    </row>
    <row r="1592" spans="1:12">
      <c r="A1592">
        <v>2299</v>
      </c>
      <c r="B1592" t="s">
        <v>6018</v>
      </c>
      <c r="C1592" t="s">
        <v>6019</v>
      </c>
      <c r="D1592" t="s">
        <v>45</v>
      </c>
      <c r="E1592" t="s">
        <v>6020</v>
      </c>
      <c r="F1592" t="s">
        <v>195</v>
      </c>
      <c r="G1592" t="str">
        <f>"0017051"</f>
        <v>0</v>
      </c>
      <c r="H1592">
        <v>1705.0</v>
      </c>
      <c r="I1592">
        <v>850.75</v>
      </c>
      <c r="J1592" t="s">
        <v>6021</v>
      </c>
      <c r="K1592" t="s">
        <v>18</v>
      </c>
      <c r="L1592" t="s">
        <v>19</v>
      </c>
    </row>
    <row r="1593" spans="1:12">
      <c r="A1593">
        <v>2300</v>
      </c>
      <c r="B1593" t="s">
        <v>2491</v>
      </c>
      <c r="C1593" t="s">
        <v>6022</v>
      </c>
      <c r="D1593" t="s">
        <v>45</v>
      </c>
      <c r="E1593" t="s">
        <v>6023</v>
      </c>
      <c r="F1593" t="s">
        <v>81</v>
      </c>
      <c r="G1593" t="str">
        <f>"0093021"</f>
        <v>0</v>
      </c>
      <c r="H1593">
        <v>900.0</v>
      </c>
      <c r="I1593">
        <v>116.25</v>
      </c>
      <c r="J1593" t="s">
        <v>5900</v>
      </c>
      <c r="K1593" t="s">
        <v>18</v>
      </c>
      <c r="L1593" t="s">
        <v>19</v>
      </c>
    </row>
    <row r="1594" spans="1:12">
      <c r="A1594">
        <v>2301</v>
      </c>
      <c r="B1594" t="s">
        <v>6024</v>
      </c>
      <c r="C1594" t="s">
        <v>6025</v>
      </c>
      <c r="D1594" t="s">
        <v>45</v>
      </c>
      <c r="E1594" t="s">
        <v>6026</v>
      </c>
      <c r="F1594" t="s">
        <v>331</v>
      </c>
      <c r="G1594" t="str">
        <f>"0101300"</f>
        <v>0</v>
      </c>
      <c r="H1594">
        <v>1000.0</v>
      </c>
      <c r="I1594">
        <v>150.0</v>
      </c>
      <c r="J1594" t="s">
        <v>2923</v>
      </c>
      <c r="K1594" t="s">
        <v>18</v>
      </c>
      <c r="L1594" t="s">
        <v>19</v>
      </c>
    </row>
    <row r="1595" spans="1:12">
      <c r="A1595">
        <v>2302</v>
      </c>
      <c r="B1595" t="s">
        <v>6027</v>
      </c>
      <c r="C1595" t="s">
        <v>6028</v>
      </c>
      <c r="D1595" t="s">
        <v>14</v>
      </c>
      <c r="E1595" t="s">
        <v>6029</v>
      </c>
      <c r="F1595" t="s">
        <v>3332</v>
      </c>
      <c r="G1595" t="str">
        <f>"9011030"</f>
        <v>0</v>
      </c>
      <c r="H1595">
        <v>900.0</v>
      </c>
      <c r="I1595">
        <v>116.25</v>
      </c>
      <c r="J1595" t="s">
        <v>6030</v>
      </c>
      <c r="K1595" t="s">
        <v>18</v>
      </c>
      <c r="L1595" t="s">
        <v>19</v>
      </c>
    </row>
    <row r="1596" spans="1:12">
      <c r="A1596">
        <v>2303</v>
      </c>
      <c r="B1596" t="s">
        <v>6031</v>
      </c>
      <c r="C1596" t="s">
        <v>6032</v>
      </c>
      <c r="D1596" t="s">
        <v>14</v>
      </c>
      <c r="E1596" t="s">
        <v>6033</v>
      </c>
      <c r="F1596" t="s">
        <v>81</v>
      </c>
      <c r="G1596" t="str">
        <f>"0093021"</f>
        <v>0</v>
      </c>
      <c r="H1596">
        <v>900.0</v>
      </c>
      <c r="I1596">
        <v>105.0</v>
      </c>
      <c r="J1596" t="s">
        <v>2694</v>
      </c>
      <c r="K1596" t="s">
        <v>18</v>
      </c>
      <c r="L1596" t="s">
        <v>19</v>
      </c>
    </row>
    <row r="1597" spans="1:12">
      <c r="A1597">
        <v>2304</v>
      </c>
      <c r="B1597" t="s">
        <v>6034</v>
      </c>
      <c r="C1597" t="s">
        <v>6035</v>
      </c>
      <c r="D1597" t="s">
        <v>14</v>
      </c>
      <c r="E1597" t="s">
        <v>6036</v>
      </c>
      <c r="F1597" t="s">
        <v>81</v>
      </c>
      <c r="G1597" t="str">
        <f>"0093021"</f>
        <v>0</v>
      </c>
      <c r="H1597">
        <v>900.0</v>
      </c>
      <c r="I1597">
        <v>127.5</v>
      </c>
      <c r="J1597" t="s">
        <v>6037</v>
      </c>
      <c r="K1597" t="s">
        <v>18</v>
      </c>
      <c r="L1597" t="s">
        <v>19</v>
      </c>
    </row>
    <row r="1598" spans="1:12">
      <c r="A1598">
        <v>2305</v>
      </c>
      <c r="B1598" t="s">
        <v>6038</v>
      </c>
      <c r="C1598" t="s">
        <v>6039</v>
      </c>
      <c r="D1598" t="s">
        <v>45</v>
      </c>
      <c r="E1598" t="s">
        <v>6040</v>
      </c>
      <c r="F1598" t="s">
        <v>67</v>
      </c>
      <c r="G1598" t="str">
        <f>"8011031"</f>
        <v>0</v>
      </c>
      <c r="H1598">
        <v>1760.0</v>
      </c>
      <c r="I1598">
        <v>614.0</v>
      </c>
      <c r="J1598" t="s">
        <v>2113</v>
      </c>
      <c r="K1598" t="s">
        <v>18</v>
      </c>
      <c r="L1598" t="s">
        <v>19</v>
      </c>
    </row>
    <row r="1599" spans="1:12">
      <c r="A1599">
        <v>2306</v>
      </c>
      <c r="B1599" t="s">
        <v>1641</v>
      </c>
      <c r="C1599" t="s">
        <v>6041</v>
      </c>
      <c r="D1599" t="s">
        <v>14</v>
      </c>
      <c r="E1599" t="s">
        <v>6042</v>
      </c>
      <c r="F1599" t="s">
        <v>81</v>
      </c>
      <c r="G1599" t="str">
        <f>"0093021"</f>
        <v>0</v>
      </c>
      <c r="H1599">
        <v>900.0</v>
      </c>
      <c r="I1599">
        <v>116.25</v>
      </c>
      <c r="J1599" t="s">
        <v>6043</v>
      </c>
      <c r="K1599" t="s">
        <v>18</v>
      </c>
      <c r="L1599" t="s">
        <v>19</v>
      </c>
    </row>
    <row r="1600" spans="1:12">
      <c r="A1600">
        <v>2307</v>
      </c>
      <c r="B1600" t="s">
        <v>6044</v>
      </c>
      <c r="C1600" t="s">
        <v>6045</v>
      </c>
      <c r="D1600" t="s">
        <v>45</v>
      </c>
      <c r="E1600" t="s">
        <v>6046</v>
      </c>
      <c r="F1600" t="s">
        <v>489</v>
      </c>
      <c r="G1600" t="str">
        <f>"0051080"</f>
        <v>0</v>
      </c>
      <c r="H1600">
        <v>1210.0</v>
      </c>
      <c r="I1600">
        <v>181.5</v>
      </c>
      <c r="J1600" t="s">
        <v>6047</v>
      </c>
      <c r="K1600" t="s">
        <v>18</v>
      </c>
      <c r="L1600" t="s">
        <v>19</v>
      </c>
    </row>
    <row r="1601" spans="1:12">
      <c r="A1601">
        <v>2308</v>
      </c>
      <c r="B1601" t="s">
        <v>6048</v>
      </c>
      <c r="C1601" t="s">
        <v>6049</v>
      </c>
      <c r="D1601" t="s">
        <v>45</v>
      </c>
      <c r="E1601" t="s">
        <v>6050</v>
      </c>
      <c r="F1601" t="s">
        <v>6051</v>
      </c>
      <c r="G1601" t="str">
        <f>"6014010"</f>
        <v>0</v>
      </c>
      <c r="H1601">
        <v>900.0</v>
      </c>
      <c r="I1601">
        <v>116.25</v>
      </c>
      <c r="J1601" t="s">
        <v>6052</v>
      </c>
      <c r="K1601" t="s">
        <v>18</v>
      </c>
      <c r="L1601" t="s">
        <v>19</v>
      </c>
    </row>
    <row r="1602" spans="1:12">
      <c r="A1602">
        <v>2309</v>
      </c>
      <c r="B1602" t="s">
        <v>6053</v>
      </c>
      <c r="C1602" t="s">
        <v>6054</v>
      </c>
      <c r="D1602" t="s">
        <v>45</v>
      </c>
      <c r="E1602" t="s">
        <v>6055</v>
      </c>
      <c r="F1602" t="s">
        <v>2404</v>
      </c>
      <c r="G1602" t="str">
        <f>"8011032"</f>
        <v>0</v>
      </c>
      <c r="H1602">
        <v>2200.0</v>
      </c>
      <c r="I1602">
        <v>330.0</v>
      </c>
      <c r="J1602" t="s">
        <v>4058</v>
      </c>
      <c r="K1602" t="s">
        <v>18</v>
      </c>
      <c r="L1602" t="s">
        <v>19</v>
      </c>
    </row>
    <row r="1603" spans="1:12">
      <c r="A1603">
        <v>2310</v>
      </c>
      <c r="B1603" t="s">
        <v>6056</v>
      </c>
      <c r="C1603" t="s">
        <v>6057</v>
      </c>
      <c r="D1603" t="s">
        <v>45</v>
      </c>
      <c r="E1603" t="s">
        <v>6058</v>
      </c>
      <c r="F1603" t="s">
        <v>67</v>
      </c>
      <c r="G1603" t="str">
        <f>"8011031"</f>
        <v>0</v>
      </c>
      <c r="H1603">
        <v>1210.0</v>
      </c>
      <c r="I1603">
        <v>381.5</v>
      </c>
      <c r="J1603" t="s">
        <v>6059</v>
      </c>
      <c r="K1603" t="s">
        <v>18</v>
      </c>
      <c r="L1603" t="s">
        <v>19</v>
      </c>
    </row>
    <row r="1604" spans="1:12">
      <c r="A1604">
        <v>2311</v>
      </c>
      <c r="B1604" t="s">
        <v>1137</v>
      </c>
      <c r="C1604" t="s">
        <v>6060</v>
      </c>
      <c r="D1604" t="s">
        <v>14</v>
      </c>
      <c r="E1604" t="s">
        <v>6061</v>
      </c>
      <c r="F1604" t="s">
        <v>798</v>
      </c>
      <c r="G1604" t="str">
        <f>"8011021"</f>
        <v>0</v>
      </c>
      <c r="H1604">
        <v>1500.0</v>
      </c>
      <c r="I1604">
        <v>225.0</v>
      </c>
      <c r="J1604" t="s">
        <v>6062</v>
      </c>
      <c r="K1604" t="s">
        <v>18</v>
      </c>
      <c r="L1604" t="s">
        <v>19</v>
      </c>
    </row>
    <row r="1605" spans="1:12">
      <c r="A1605">
        <v>2313</v>
      </c>
      <c r="B1605" t="s">
        <v>6063</v>
      </c>
      <c r="C1605" t="s">
        <v>6064</v>
      </c>
      <c r="D1605" t="s">
        <v>45</v>
      </c>
      <c r="E1605" t="s">
        <v>6065</v>
      </c>
      <c r="F1605" t="s">
        <v>81</v>
      </c>
      <c r="G1605" t="str">
        <f>"0093021"</f>
        <v>0</v>
      </c>
      <c r="H1605">
        <v>900.0</v>
      </c>
      <c r="I1605">
        <v>105.0</v>
      </c>
      <c r="J1605" t="s">
        <v>6066</v>
      </c>
      <c r="K1605" t="s">
        <v>18</v>
      </c>
      <c r="L1605" t="s">
        <v>19</v>
      </c>
    </row>
    <row r="1606" spans="1:12">
      <c r="A1606">
        <v>2314</v>
      </c>
      <c r="B1606" t="s">
        <v>6067</v>
      </c>
      <c r="C1606" t="s">
        <v>2907</v>
      </c>
      <c r="D1606" t="s">
        <v>45</v>
      </c>
      <c r="E1606" t="s">
        <v>6068</v>
      </c>
      <c r="F1606" t="s">
        <v>81</v>
      </c>
      <c r="G1606" t="str">
        <f>"0093021"</f>
        <v>0</v>
      </c>
      <c r="H1606">
        <v>900.0</v>
      </c>
      <c r="I1606">
        <v>122.25</v>
      </c>
      <c r="J1606" t="s">
        <v>6069</v>
      </c>
      <c r="K1606" t="s">
        <v>18</v>
      </c>
      <c r="L1606" t="s">
        <v>19</v>
      </c>
    </row>
    <row r="1607" spans="1:12">
      <c r="A1607">
        <v>2315</v>
      </c>
      <c r="B1607" t="s">
        <v>6070</v>
      </c>
      <c r="C1607" t="s">
        <v>6071</v>
      </c>
      <c r="D1607" t="s">
        <v>14</v>
      </c>
      <c r="E1607" t="s">
        <v>6072</v>
      </c>
      <c r="F1607" t="s">
        <v>81</v>
      </c>
      <c r="G1607" t="str">
        <f>"0093021"</f>
        <v>0</v>
      </c>
      <c r="H1607">
        <v>900.0</v>
      </c>
      <c r="I1607">
        <v>112.5</v>
      </c>
      <c r="J1607" t="s">
        <v>6073</v>
      </c>
      <c r="K1607" t="s">
        <v>18</v>
      </c>
      <c r="L1607" t="s">
        <v>19</v>
      </c>
    </row>
    <row r="1608" spans="1:12">
      <c r="A1608">
        <v>2316</v>
      </c>
      <c r="B1608" t="s">
        <v>6074</v>
      </c>
      <c r="C1608" t="s">
        <v>6075</v>
      </c>
      <c r="D1608" t="s">
        <v>14</v>
      </c>
      <c r="E1608" t="s">
        <v>6076</v>
      </c>
      <c r="F1608" t="s">
        <v>36</v>
      </c>
      <c r="G1608" t="str">
        <f>"6034011"</f>
        <v>0</v>
      </c>
      <c r="H1608">
        <v>900.0</v>
      </c>
      <c r="I1608">
        <v>120.0</v>
      </c>
      <c r="J1608" t="s">
        <v>6077</v>
      </c>
      <c r="K1608" t="s">
        <v>18</v>
      </c>
      <c r="L1608" t="s">
        <v>19</v>
      </c>
    </row>
    <row r="1609" spans="1:12">
      <c r="A1609">
        <v>2318</v>
      </c>
      <c r="B1609" t="s">
        <v>6078</v>
      </c>
      <c r="C1609" t="s">
        <v>6079</v>
      </c>
      <c r="D1609" t="s">
        <v>14</v>
      </c>
      <c r="E1609" t="s">
        <v>6080</v>
      </c>
      <c r="F1609" t="s">
        <v>81</v>
      </c>
      <c r="G1609" t="str">
        <f>"0093021"</f>
        <v>0</v>
      </c>
      <c r="H1609">
        <v>900.0</v>
      </c>
      <c r="I1609">
        <v>105.0</v>
      </c>
      <c r="J1609" t="s">
        <v>6081</v>
      </c>
      <c r="K1609" t="s">
        <v>18</v>
      </c>
      <c r="L1609" t="s">
        <v>19</v>
      </c>
    </row>
    <row r="1610" spans="1:12">
      <c r="A1610">
        <v>2319</v>
      </c>
      <c r="B1610" t="s">
        <v>4396</v>
      </c>
      <c r="C1610" t="s">
        <v>6082</v>
      </c>
      <c r="D1610" t="s">
        <v>14</v>
      </c>
      <c r="E1610" t="s">
        <v>6083</v>
      </c>
      <c r="F1610" t="s">
        <v>738</v>
      </c>
      <c r="G1610" t="str">
        <f>"0101110"</f>
        <v>0</v>
      </c>
      <c r="H1610">
        <v>900.0</v>
      </c>
      <c r="I1610">
        <v>116.25</v>
      </c>
      <c r="J1610" t="s">
        <v>6084</v>
      </c>
      <c r="K1610" t="s">
        <v>18</v>
      </c>
      <c r="L1610" t="s">
        <v>19</v>
      </c>
    </row>
    <row r="1611" spans="1:12">
      <c r="A1611">
        <v>2320</v>
      </c>
      <c r="B1611" t="s">
        <v>6085</v>
      </c>
      <c r="C1611" t="s">
        <v>6086</v>
      </c>
      <c r="D1611" t="s">
        <v>14</v>
      </c>
      <c r="E1611" t="s">
        <v>6087</v>
      </c>
      <c r="F1611" t="s">
        <v>81</v>
      </c>
      <c r="G1611" t="str">
        <f>"0093021"</f>
        <v>0</v>
      </c>
      <c r="H1611">
        <v>900.0</v>
      </c>
      <c r="I1611">
        <v>123.75</v>
      </c>
      <c r="J1611" t="s">
        <v>6088</v>
      </c>
      <c r="K1611" t="s">
        <v>18</v>
      </c>
      <c r="L1611" t="s">
        <v>19</v>
      </c>
    </row>
    <row r="1612" spans="1:12">
      <c r="A1612">
        <v>2321</v>
      </c>
      <c r="B1612" t="s">
        <v>4404</v>
      </c>
      <c r="C1612" t="s">
        <v>6089</v>
      </c>
      <c r="D1612" t="s">
        <v>14</v>
      </c>
      <c r="E1612" t="s">
        <v>6090</v>
      </c>
      <c r="F1612" t="s">
        <v>81</v>
      </c>
      <c r="G1612" t="str">
        <f>"0093021"</f>
        <v>0</v>
      </c>
      <c r="H1612">
        <v>900.0</v>
      </c>
      <c r="I1612">
        <v>116.25</v>
      </c>
      <c r="J1612" t="s">
        <v>6091</v>
      </c>
      <c r="K1612" t="s">
        <v>18</v>
      </c>
      <c r="L1612" t="s">
        <v>19</v>
      </c>
    </row>
    <row r="1613" spans="1:12">
      <c r="A1613">
        <v>2322</v>
      </c>
      <c r="B1613" t="s">
        <v>6092</v>
      </c>
      <c r="C1613" t="s">
        <v>6093</v>
      </c>
      <c r="D1613" t="s">
        <v>45</v>
      </c>
      <c r="E1613" t="s">
        <v>6094</v>
      </c>
      <c r="F1613" t="s">
        <v>380</v>
      </c>
      <c r="G1613" t="str">
        <f>"0071053"</f>
        <v>0</v>
      </c>
      <c r="H1613">
        <v>905.0</v>
      </c>
      <c r="I1613">
        <v>135.75</v>
      </c>
      <c r="J1613" t="s">
        <v>6095</v>
      </c>
      <c r="K1613" t="s">
        <v>18</v>
      </c>
      <c r="L1613" t="s">
        <v>19</v>
      </c>
    </row>
    <row r="1614" spans="1:12">
      <c r="A1614">
        <v>2323</v>
      </c>
      <c r="B1614" t="s">
        <v>6096</v>
      </c>
      <c r="C1614" t="s">
        <v>6097</v>
      </c>
      <c r="D1614" t="s">
        <v>45</v>
      </c>
      <c r="E1614" t="s">
        <v>6098</v>
      </c>
      <c r="F1614" t="s">
        <v>81</v>
      </c>
      <c r="G1614" t="str">
        <f>"0093021"</f>
        <v>0</v>
      </c>
      <c r="H1614">
        <v>900.0</v>
      </c>
      <c r="I1614">
        <v>116.25</v>
      </c>
      <c r="J1614" t="s">
        <v>2946</v>
      </c>
      <c r="K1614" t="s">
        <v>18</v>
      </c>
      <c r="L1614" t="s">
        <v>19</v>
      </c>
    </row>
    <row r="1615" spans="1:12">
      <c r="A1615">
        <v>2324</v>
      </c>
      <c r="B1615" t="s">
        <v>6099</v>
      </c>
      <c r="C1615" t="s">
        <v>6100</v>
      </c>
      <c r="D1615" t="s">
        <v>45</v>
      </c>
      <c r="E1615" t="s">
        <v>6101</v>
      </c>
      <c r="F1615" t="s">
        <v>81</v>
      </c>
      <c r="G1615" t="str">
        <f>"0093021"</f>
        <v>0</v>
      </c>
      <c r="H1615">
        <v>900.0</v>
      </c>
      <c r="I1615">
        <v>112.5</v>
      </c>
      <c r="J1615" t="s">
        <v>3000</v>
      </c>
      <c r="K1615" t="s">
        <v>18</v>
      </c>
      <c r="L1615" t="s">
        <v>19</v>
      </c>
    </row>
    <row r="1616" spans="1:12">
      <c r="A1616">
        <v>2325</v>
      </c>
      <c r="B1616" t="s">
        <v>6102</v>
      </c>
      <c r="C1616" t="s">
        <v>6103</v>
      </c>
      <c r="D1616" t="s">
        <v>45</v>
      </c>
      <c r="E1616" t="s">
        <v>6104</v>
      </c>
      <c r="F1616" t="s">
        <v>331</v>
      </c>
      <c r="G1616" t="str">
        <f>"0101300"</f>
        <v>0</v>
      </c>
      <c r="H1616">
        <v>900.0</v>
      </c>
      <c r="I1616">
        <v>111.75</v>
      </c>
      <c r="J1616" t="s">
        <v>6105</v>
      </c>
      <c r="K1616" t="s">
        <v>18</v>
      </c>
      <c r="L1616" t="s">
        <v>19</v>
      </c>
    </row>
    <row r="1617" spans="1:12">
      <c r="A1617">
        <v>2326</v>
      </c>
      <c r="B1617" t="s">
        <v>6106</v>
      </c>
      <c r="C1617" t="s">
        <v>6107</v>
      </c>
      <c r="D1617" t="s">
        <v>14</v>
      </c>
      <c r="E1617" t="s">
        <v>6108</v>
      </c>
      <c r="F1617" t="s">
        <v>3720</v>
      </c>
      <c r="G1617" t="str">
        <f>"6012030"</f>
        <v>0</v>
      </c>
      <c r="H1617">
        <v>900.0</v>
      </c>
      <c r="I1617">
        <v>120.0</v>
      </c>
      <c r="J1617" t="s">
        <v>6109</v>
      </c>
      <c r="K1617" t="s">
        <v>18</v>
      </c>
      <c r="L1617" t="s">
        <v>19</v>
      </c>
    </row>
    <row r="1618" spans="1:12">
      <c r="A1618">
        <v>2327</v>
      </c>
      <c r="B1618" t="s">
        <v>6110</v>
      </c>
      <c r="C1618" t="s">
        <v>6111</v>
      </c>
      <c r="D1618" t="s">
        <v>45</v>
      </c>
      <c r="E1618" t="s">
        <v>6112</v>
      </c>
      <c r="F1618" t="s">
        <v>81</v>
      </c>
      <c r="G1618" t="str">
        <f>"0093021"</f>
        <v>0</v>
      </c>
      <c r="H1618">
        <v>900.0</v>
      </c>
      <c r="I1618">
        <v>120.0</v>
      </c>
      <c r="J1618" t="s">
        <v>4083</v>
      </c>
      <c r="K1618" t="s">
        <v>18</v>
      </c>
      <c r="L1618" t="s">
        <v>19</v>
      </c>
    </row>
    <row r="1619" spans="1:12">
      <c r="A1619">
        <v>2328</v>
      </c>
      <c r="B1619" t="s">
        <v>6113</v>
      </c>
      <c r="C1619" t="s">
        <v>6114</v>
      </c>
      <c r="D1619" t="s">
        <v>45</v>
      </c>
      <c r="E1619" t="s">
        <v>6115</v>
      </c>
      <c r="F1619" t="s">
        <v>3198</v>
      </c>
      <c r="G1619" t="str">
        <f>"0037020"</f>
        <v>0</v>
      </c>
      <c r="H1619">
        <v>900.0</v>
      </c>
      <c r="I1619">
        <v>116.25</v>
      </c>
      <c r="J1619" t="s">
        <v>6116</v>
      </c>
      <c r="K1619" t="s">
        <v>18</v>
      </c>
      <c r="L1619" t="s">
        <v>19</v>
      </c>
    </row>
    <row r="1620" spans="1:12">
      <c r="A1620">
        <v>2329</v>
      </c>
      <c r="B1620" t="s">
        <v>6117</v>
      </c>
      <c r="C1620" t="s">
        <v>4257</v>
      </c>
      <c r="D1620" t="s">
        <v>45</v>
      </c>
      <c r="E1620" t="s">
        <v>6118</v>
      </c>
      <c r="F1620" t="s">
        <v>81</v>
      </c>
      <c r="G1620" t="str">
        <f>"0093021"</f>
        <v>0</v>
      </c>
      <c r="H1620">
        <v>900.0</v>
      </c>
      <c r="I1620">
        <v>121.5</v>
      </c>
      <c r="J1620" t="s">
        <v>848</v>
      </c>
      <c r="K1620" t="s">
        <v>18</v>
      </c>
      <c r="L1620" t="s">
        <v>19</v>
      </c>
    </row>
    <row r="1621" spans="1:12">
      <c r="A1621">
        <v>2330</v>
      </c>
      <c r="B1621" t="s">
        <v>1708</v>
      </c>
      <c r="C1621" t="s">
        <v>6119</v>
      </c>
      <c r="D1621" t="s">
        <v>45</v>
      </c>
      <c r="E1621" t="s">
        <v>6120</v>
      </c>
      <c r="F1621" t="s">
        <v>798</v>
      </c>
      <c r="G1621" t="str">
        <f>"8011021"</f>
        <v>0</v>
      </c>
      <c r="H1621">
        <v>1320.0</v>
      </c>
      <c r="I1621">
        <v>338.0</v>
      </c>
      <c r="J1621" t="s">
        <v>2842</v>
      </c>
      <c r="K1621" t="s">
        <v>18</v>
      </c>
      <c r="L1621" t="s">
        <v>19</v>
      </c>
    </row>
    <row r="1622" spans="1:12">
      <c r="A1622">
        <v>2331</v>
      </c>
      <c r="B1622" t="s">
        <v>6121</v>
      </c>
      <c r="C1622" t="s">
        <v>6122</v>
      </c>
      <c r="D1622" t="s">
        <v>45</v>
      </c>
      <c r="E1622" t="s">
        <v>6123</v>
      </c>
      <c r="F1622" t="s">
        <v>371</v>
      </c>
      <c r="G1622" t="str">
        <f>"0093022"</f>
        <v>0</v>
      </c>
      <c r="H1622">
        <v>1050.0</v>
      </c>
      <c r="I1622">
        <v>157.5</v>
      </c>
      <c r="J1622" t="s">
        <v>6124</v>
      </c>
      <c r="K1622" t="s">
        <v>18</v>
      </c>
      <c r="L1622" t="s">
        <v>19</v>
      </c>
    </row>
    <row r="1623" spans="1:12">
      <c r="A1623">
        <v>2332</v>
      </c>
      <c r="B1623" t="s">
        <v>6125</v>
      </c>
      <c r="C1623" t="s">
        <v>6126</v>
      </c>
      <c r="D1623" t="s">
        <v>45</v>
      </c>
      <c r="E1623" t="s">
        <v>6127</v>
      </c>
      <c r="F1623" t="s">
        <v>1235</v>
      </c>
      <c r="G1623" t="str">
        <f>"0071090"</f>
        <v>0</v>
      </c>
      <c r="H1623">
        <v>2000.0</v>
      </c>
      <c r="I1623">
        <v>800.0</v>
      </c>
      <c r="J1623" t="s">
        <v>6128</v>
      </c>
      <c r="K1623" t="s">
        <v>18</v>
      </c>
      <c r="L1623" t="s">
        <v>19</v>
      </c>
    </row>
    <row r="1624" spans="1:12">
      <c r="A1624">
        <v>2333</v>
      </c>
      <c r="B1624" t="s">
        <v>6129</v>
      </c>
      <c r="C1624" t="s">
        <v>6130</v>
      </c>
      <c r="D1624" t="s">
        <v>45</v>
      </c>
      <c r="E1624" t="s">
        <v>6131</v>
      </c>
      <c r="F1624" t="s">
        <v>81</v>
      </c>
      <c r="G1624" t="str">
        <f>"0093021"</f>
        <v>0</v>
      </c>
      <c r="H1624">
        <v>1000.0</v>
      </c>
      <c r="I1624">
        <v>150.0</v>
      </c>
      <c r="J1624" t="s">
        <v>2861</v>
      </c>
      <c r="K1624" t="s">
        <v>18</v>
      </c>
      <c r="L1624" t="s">
        <v>19</v>
      </c>
    </row>
    <row r="1625" spans="1:12">
      <c r="A1625">
        <v>2334</v>
      </c>
      <c r="B1625" t="s">
        <v>6132</v>
      </c>
      <c r="C1625" t="s">
        <v>6133</v>
      </c>
      <c r="D1625" t="s">
        <v>14</v>
      </c>
      <c r="E1625" t="s">
        <v>6134</v>
      </c>
      <c r="F1625" t="s">
        <v>551</v>
      </c>
      <c r="G1625" t="str">
        <f>"0078200"</f>
        <v>0</v>
      </c>
      <c r="H1625">
        <v>900.0</v>
      </c>
      <c r="I1625">
        <v>127.5</v>
      </c>
      <c r="J1625" t="s">
        <v>6135</v>
      </c>
      <c r="K1625" t="s">
        <v>18</v>
      </c>
      <c r="L1625" t="s">
        <v>19</v>
      </c>
    </row>
    <row r="1626" spans="1:12">
      <c r="A1626">
        <v>2335</v>
      </c>
      <c r="B1626" t="s">
        <v>6136</v>
      </c>
      <c r="C1626" t="s">
        <v>760</v>
      </c>
      <c r="D1626" t="s">
        <v>45</v>
      </c>
      <c r="E1626" t="s">
        <v>6137</v>
      </c>
      <c r="F1626" t="s">
        <v>1699</v>
      </c>
      <c r="G1626" t="str">
        <f>"9011031"</f>
        <v>0</v>
      </c>
      <c r="H1626">
        <v>900.0</v>
      </c>
      <c r="I1626">
        <v>116.25</v>
      </c>
      <c r="J1626" t="s">
        <v>6138</v>
      </c>
      <c r="K1626" t="s">
        <v>18</v>
      </c>
      <c r="L1626" t="s">
        <v>19</v>
      </c>
    </row>
    <row r="1627" spans="1:12">
      <c r="A1627">
        <v>2336</v>
      </c>
      <c r="B1627" t="s">
        <v>6139</v>
      </c>
      <c r="C1627" t="s">
        <v>6140</v>
      </c>
      <c r="D1627" t="s">
        <v>45</v>
      </c>
      <c r="E1627" t="s">
        <v>6141</v>
      </c>
      <c r="F1627" t="s">
        <v>1069</v>
      </c>
      <c r="G1627" t="str">
        <f>"3027030"</f>
        <v>0</v>
      </c>
      <c r="H1627">
        <v>900.0</v>
      </c>
      <c r="I1627">
        <v>116.25</v>
      </c>
      <c r="J1627" t="s">
        <v>961</v>
      </c>
      <c r="K1627" t="s">
        <v>18</v>
      </c>
      <c r="L1627" t="s">
        <v>19</v>
      </c>
    </row>
    <row r="1628" spans="1:12">
      <c r="A1628">
        <v>2337</v>
      </c>
      <c r="B1628" t="s">
        <v>6142</v>
      </c>
      <c r="C1628" t="s">
        <v>6143</v>
      </c>
      <c r="D1628" t="s">
        <v>45</v>
      </c>
      <c r="E1628" t="s">
        <v>6144</v>
      </c>
      <c r="F1628" t="s">
        <v>124</v>
      </c>
      <c r="G1628" t="str">
        <f>"0071051"</f>
        <v>0</v>
      </c>
      <c r="H1628">
        <v>990.0</v>
      </c>
      <c r="I1628">
        <v>148.5</v>
      </c>
      <c r="J1628" t="s">
        <v>6145</v>
      </c>
      <c r="K1628" t="s">
        <v>18</v>
      </c>
      <c r="L1628" t="s">
        <v>19</v>
      </c>
    </row>
    <row r="1629" spans="1:12">
      <c r="A1629">
        <v>2338</v>
      </c>
      <c r="B1629" t="s">
        <v>6146</v>
      </c>
      <c r="C1629" t="s">
        <v>6147</v>
      </c>
      <c r="D1629" t="s">
        <v>14</v>
      </c>
      <c r="E1629" t="s">
        <v>6148</v>
      </c>
      <c r="F1629" t="s">
        <v>81</v>
      </c>
      <c r="G1629" t="str">
        <f>"0093021"</f>
        <v>0</v>
      </c>
      <c r="H1629">
        <v>900.0</v>
      </c>
      <c r="I1629">
        <v>116.25</v>
      </c>
      <c r="J1629" t="s">
        <v>1500</v>
      </c>
      <c r="K1629" t="s">
        <v>18</v>
      </c>
      <c r="L1629" t="s">
        <v>19</v>
      </c>
    </row>
    <row r="1630" spans="1:12">
      <c r="A1630">
        <v>2339</v>
      </c>
      <c r="B1630" t="s">
        <v>6149</v>
      </c>
      <c r="C1630" t="s">
        <v>6150</v>
      </c>
      <c r="D1630" t="s">
        <v>45</v>
      </c>
      <c r="E1630" t="s">
        <v>6151</v>
      </c>
      <c r="F1630" t="s">
        <v>371</v>
      </c>
      <c r="G1630" t="str">
        <f>"0093022"</f>
        <v>0</v>
      </c>
      <c r="H1630">
        <v>900.0</v>
      </c>
      <c r="I1630">
        <v>112.5</v>
      </c>
      <c r="J1630" t="s">
        <v>6152</v>
      </c>
      <c r="K1630" t="s">
        <v>18</v>
      </c>
      <c r="L1630" t="s">
        <v>19</v>
      </c>
    </row>
    <row r="1631" spans="1:12">
      <c r="A1631">
        <v>2340</v>
      </c>
      <c r="B1631" t="s">
        <v>6153</v>
      </c>
      <c r="C1631" t="s">
        <v>6154</v>
      </c>
      <c r="D1631" t="s">
        <v>45</v>
      </c>
      <c r="E1631" t="s">
        <v>6155</v>
      </c>
      <c r="F1631" t="s">
        <v>81</v>
      </c>
      <c r="G1631" t="str">
        <f>"0093021"</f>
        <v>0</v>
      </c>
      <c r="H1631">
        <v>900.0</v>
      </c>
      <c r="I1631">
        <v>120.0</v>
      </c>
      <c r="J1631" t="s">
        <v>6156</v>
      </c>
      <c r="K1631" t="s">
        <v>18</v>
      </c>
      <c r="L1631" t="s">
        <v>19</v>
      </c>
    </row>
    <row r="1632" spans="1:12">
      <c r="A1632">
        <v>2341</v>
      </c>
      <c r="B1632" t="s">
        <v>6157</v>
      </c>
      <c r="C1632" t="s">
        <v>6158</v>
      </c>
      <c r="D1632" t="s">
        <v>14</v>
      </c>
      <c r="E1632" t="s">
        <v>6159</v>
      </c>
      <c r="F1632" t="s">
        <v>513</v>
      </c>
      <c r="G1632" t="str">
        <f>"0017052"</f>
        <v>0</v>
      </c>
      <c r="H1632">
        <v>2530.0</v>
      </c>
      <c r="I1632">
        <v>850.0</v>
      </c>
      <c r="J1632" t="s">
        <v>6160</v>
      </c>
      <c r="K1632" t="s">
        <v>18</v>
      </c>
      <c r="L1632" t="s">
        <v>19</v>
      </c>
    </row>
    <row r="1633" spans="1:12">
      <c r="A1633">
        <v>2342</v>
      </c>
      <c r="B1633" t="s">
        <v>6161</v>
      </c>
      <c r="C1633" t="s">
        <v>6162</v>
      </c>
      <c r="D1633" t="s">
        <v>14</v>
      </c>
      <c r="E1633" t="s">
        <v>6163</v>
      </c>
      <c r="F1633" t="s">
        <v>67</v>
      </c>
      <c r="G1633" t="str">
        <f>"8011031"</f>
        <v>0</v>
      </c>
      <c r="H1633">
        <v>1500.0</v>
      </c>
      <c r="I1633">
        <v>165.0</v>
      </c>
      <c r="J1633" t="s">
        <v>6164</v>
      </c>
      <c r="K1633" t="s">
        <v>18</v>
      </c>
      <c r="L1633" t="s">
        <v>19</v>
      </c>
    </row>
    <row r="1634" spans="1:12">
      <c r="A1634">
        <v>2343</v>
      </c>
      <c r="B1634" t="s">
        <v>6165</v>
      </c>
      <c r="C1634" t="s">
        <v>6166</v>
      </c>
      <c r="D1634" t="s">
        <v>45</v>
      </c>
      <c r="E1634" t="s">
        <v>6167</v>
      </c>
      <c r="F1634" t="s">
        <v>67</v>
      </c>
      <c r="G1634" t="str">
        <f>"8011031"</f>
        <v>0</v>
      </c>
      <c r="H1634">
        <v>1540.0</v>
      </c>
      <c r="I1634">
        <v>231.0</v>
      </c>
      <c r="J1634" t="s">
        <v>164</v>
      </c>
      <c r="K1634" t="s">
        <v>18</v>
      </c>
      <c r="L1634" t="s">
        <v>19</v>
      </c>
    </row>
    <row r="1635" spans="1:12">
      <c r="A1635">
        <v>2344</v>
      </c>
      <c r="B1635" t="s">
        <v>6168</v>
      </c>
      <c r="C1635" t="s">
        <v>6169</v>
      </c>
      <c r="D1635" t="s">
        <v>45</v>
      </c>
      <c r="E1635" t="s">
        <v>6170</v>
      </c>
      <c r="F1635" t="s">
        <v>124</v>
      </c>
      <c r="G1635" t="str">
        <f>"0071051"</f>
        <v>0</v>
      </c>
      <c r="H1635">
        <v>900.0</v>
      </c>
      <c r="I1635">
        <v>323.0</v>
      </c>
      <c r="J1635" t="s">
        <v>2620</v>
      </c>
      <c r="K1635" t="s">
        <v>18</v>
      </c>
      <c r="L1635" t="s">
        <v>19</v>
      </c>
    </row>
    <row r="1636" spans="1:12">
      <c r="A1636">
        <v>2345</v>
      </c>
      <c r="B1636" t="s">
        <v>6171</v>
      </c>
      <c r="C1636" t="s">
        <v>6172</v>
      </c>
      <c r="D1636" t="s">
        <v>45</v>
      </c>
      <c r="E1636" t="s">
        <v>6173</v>
      </c>
      <c r="F1636" t="s">
        <v>81</v>
      </c>
      <c r="G1636" t="str">
        <f>"0093021"</f>
        <v>0</v>
      </c>
      <c r="H1636">
        <v>900.0</v>
      </c>
      <c r="I1636">
        <v>131.25</v>
      </c>
      <c r="J1636" t="s">
        <v>6174</v>
      </c>
      <c r="K1636" t="s">
        <v>18</v>
      </c>
      <c r="L1636" t="s">
        <v>19</v>
      </c>
    </row>
    <row r="1637" spans="1:12">
      <c r="A1637">
        <v>2346</v>
      </c>
      <c r="B1637" t="s">
        <v>6175</v>
      </c>
      <c r="C1637" t="s">
        <v>5844</v>
      </c>
      <c r="D1637" t="s">
        <v>45</v>
      </c>
      <c r="E1637" t="s">
        <v>6176</v>
      </c>
      <c r="F1637" t="s">
        <v>81</v>
      </c>
      <c r="G1637" t="str">
        <f>"0093021"</f>
        <v>0</v>
      </c>
      <c r="H1637">
        <v>900.0</v>
      </c>
      <c r="I1637">
        <v>116.25</v>
      </c>
      <c r="J1637" t="s">
        <v>3860</v>
      </c>
      <c r="K1637" t="s">
        <v>18</v>
      </c>
      <c r="L1637" t="s">
        <v>19</v>
      </c>
    </row>
    <row r="1638" spans="1:12">
      <c r="A1638">
        <v>2347</v>
      </c>
      <c r="B1638" t="s">
        <v>6177</v>
      </c>
      <c r="C1638" t="s">
        <v>6178</v>
      </c>
      <c r="D1638" t="s">
        <v>45</v>
      </c>
      <c r="E1638" t="s">
        <v>6179</v>
      </c>
      <c r="F1638" t="s">
        <v>380</v>
      </c>
      <c r="G1638" t="str">
        <f>"0071053"</f>
        <v>0</v>
      </c>
      <c r="H1638">
        <v>975.0</v>
      </c>
      <c r="I1638">
        <v>146.25</v>
      </c>
      <c r="J1638" t="s">
        <v>5289</v>
      </c>
      <c r="K1638" t="s">
        <v>18</v>
      </c>
      <c r="L1638" t="s">
        <v>19</v>
      </c>
    </row>
    <row r="1639" spans="1:12">
      <c r="A1639">
        <v>2348</v>
      </c>
      <c r="B1639" t="s">
        <v>6180</v>
      </c>
      <c r="C1639" t="s">
        <v>1055</v>
      </c>
      <c r="D1639" t="s">
        <v>45</v>
      </c>
      <c r="E1639" t="s">
        <v>6181</v>
      </c>
      <c r="F1639" t="s">
        <v>195</v>
      </c>
      <c r="G1639" t="str">
        <f>"0017051"</f>
        <v>0</v>
      </c>
      <c r="H1639">
        <v>1567.0</v>
      </c>
      <c r="I1639">
        <v>235.05</v>
      </c>
      <c r="J1639" t="s">
        <v>6182</v>
      </c>
      <c r="K1639" t="s">
        <v>18</v>
      </c>
      <c r="L1639" t="s">
        <v>19</v>
      </c>
    </row>
    <row r="1640" spans="1:12">
      <c r="A1640">
        <v>2349</v>
      </c>
      <c r="B1640" t="s">
        <v>6183</v>
      </c>
      <c r="C1640" t="s">
        <v>1618</v>
      </c>
      <c r="D1640" t="s">
        <v>14</v>
      </c>
      <c r="E1640" t="s">
        <v>6184</v>
      </c>
      <c r="F1640" t="s">
        <v>455</v>
      </c>
      <c r="G1640" t="str">
        <f>"1021030"</f>
        <v>0</v>
      </c>
      <c r="H1640">
        <v>1127.0</v>
      </c>
      <c r="I1640">
        <v>169.05</v>
      </c>
      <c r="J1640" t="s">
        <v>6185</v>
      </c>
      <c r="K1640" t="s">
        <v>18</v>
      </c>
      <c r="L1640" t="s">
        <v>19</v>
      </c>
    </row>
    <row r="1641" spans="1:12">
      <c r="A1641">
        <v>2350</v>
      </c>
      <c r="B1641" t="s">
        <v>6186</v>
      </c>
      <c r="C1641" t="s">
        <v>6187</v>
      </c>
      <c r="D1641" t="s">
        <v>14</v>
      </c>
      <c r="E1641" t="s">
        <v>6188</v>
      </c>
      <c r="F1641" t="s">
        <v>349</v>
      </c>
      <c r="G1641" t="str">
        <f>"9011040"</f>
        <v>0</v>
      </c>
      <c r="H1641">
        <v>900.0</v>
      </c>
      <c r="I1641">
        <v>116.25</v>
      </c>
      <c r="J1641" t="s">
        <v>6189</v>
      </c>
      <c r="K1641" t="s">
        <v>18</v>
      </c>
      <c r="L1641" t="s">
        <v>19</v>
      </c>
    </row>
    <row r="1642" spans="1:12">
      <c r="A1642">
        <v>2351</v>
      </c>
      <c r="B1642" t="s">
        <v>6190</v>
      </c>
      <c r="C1642" t="s">
        <v>6191</v>
      </c>
      <c r="D1642" t="s">
        <v>45</v>
      </c>
      <c r="E1642" t="s">
        <v>6192</v>
      </c>
      <c r="F1642" t="s">
        <v>91</v>
      </c>
      <c r="G1642" t="str">
        <f>"0101071"</f>
        <v>0</v>
      </c>
      <c r="H1642">
        <v>900.0</v>
      </c>
      <c r="I1642">
        <v>105.0</v>
      </c>
      <c r="J1642" t="s">
        <v>6193</v>
      </c>
      <c r="K1642" t="s">
        <v>18</v>
      </c>
      <c r="L1642" t="s">
        <v>19</v>
      </c>
    </row>
    <row r="1643" spans="1:12">
      <c r="A1643">
        <v>2352</v>
      </c>
      <c r="B1643" t="s">
        <v>6194</v>
      </c>
      <c r="C1643" t="s">
        <v>6195</v>
      </c>
      <c r="D1643" t="s">
        <v>45</v>
      </c>
      <c r="E1643" t="s">
        <v>6196</v>
      </c>
      <c r="F1643" t="s">
        <v>81</v>
      </c>
      <c r="G1643" t="str">
        <f>"0093021"</f>
        <v>0</v>
      </c>
      <c r="H1643">
        <v>900.0</v>
      </c>
      <c r="I1643">
        <v>116.25</v>
      </c>
      <c r="J1643" t="s">
        <v>6197</v>
      </c>
      <c r="K1643" t="s">
        <v>18</v>
      </c>
      <c r="L1643" t="s">
        <v>19</v>
      </c>
    </row>
    <row r="1644" spans="1:12">
      <c r="A1644">
        <v>2353</v>
      </c>
      <c r="B1644" t="s">
        <v>6198</v>
      </c>
      <c r="C1644" t="s">
        <v>6199</v>
      </c>
      <c r="D1644" t="s">
        <v>45</v>
      </c>
      <c r="E1644" t="s">
        <v>6200</v>
      </c>
      <c r="F1644" t="s">
        <v>119</v>
      </c>
      <c r="G1644" t="str">
        <f>"0091012"</f>
        <v>0</v>
      </c>
      <c r="H1644">
        <v>900.0</v>
      </c>
      <c r="I1644">
        <v>127.5</v>
      </c>
      <c r="J1644" t="s">
        <v>461</v>
      </c>
      <c r="K1644" t="s">
        <v>18</v>
      </c>
      <c r="L1644" t="s">
        <v>19</v>
      </c>
    </row>
    <row r="1645" spans="1:12">
      <c r="A1645">
        <v>2354</v>
      </c>
      <c r="B1645" t="s">
        <v>6201</v>
      </c>
      <c r="C1645" t="s">
        <v>6202</v>
      </c>
      <c r="D1645" t="s">
        <v>45</v>
      </c>
      <c r="E1645" t="s">
        <v>6203</v>
      </c>
      <c r="F1645" t="s">
        <v>124</v>
      </c>
      <c r="G1645" t="str">
        <f>"0071051"</f>
        <v>0</v>
      </c>
      <c r="H1645">
        <v>900.0</v>
      </c>
      <c r="I1645">
        <v>123.75</v>
      </c>
      <c r="J1645" t="s">
        <v>6204</v>
      </c>
      <c r="K1645" t="s">
        <v>18</v>
      </c>
      <c r="L1645" t="s">
        <v>19</v>
      </c>
    </row>
    <row r="1646" spans="1:12">
      <c r="A1646">
        <v>2355</v>
      </c>
      <c r="B1646" t="s">
        <v>6205</v>
      </c>
      <c r="C1646" t="s">
        <v>6206</v>
      </c>
      <c r="D1646" t="s">
        <v>14</v>
      </c>
      <c r="E1646" t="s">
        <v>6207</v>
      </c>
      <c r="F1646" t="s">
        <v>81</v>
      </c>
      <c r="G1646" t="str">
        <f>"0093021"</f>
        <v>0</v>
      </c>
      <c r="H1646">
        <v>900.0</v>
      </c>
      <c r="I1646">
        <v>131.25</v>
      </c>
      <c r="J1646" t="s">
        <v>6208</v>
      </c>
      <c r="K1646" t="s">
        <v>18</v>
      </c>
      <c r="L1646" t="s">
        <v>19</v>
      </c>
    </row>
    <row r="1647" spans="1:12">
      <c r="A1647">
        <v>2356</v>
      </c>
      <c r="B1647" t="s">
        <v>6209</v>
      </c>
      <c r="C1647" t="s">
        <v>3620</v>
      </c>
      <c r="D1647" t="s">
        <v>14</v>
      </c>
      <c r="E1647" t="s">
        <v>6210</v>
      </c>
      <c r="F1647" t="s">
        <v>1652</v>
      </c>
      <c r="G1647" t="str">
        <f>"8026041"</f>
        <v>0</v>
      </c>
      <c r="H1647">
        <v>925.0</v>
      </c>
      <c r="I1647">
        <v>138.75</v>
      </c>
      <c r="J1647" t="s">
        <v>6211</v>
      </c>
      <c r="K1647" t="s">
        <v>18</v>
      </c>
      <c r="L1647" t="s">
        <v>19</v>
      </c>
    </row>
    <row r="1648" spans="1:12">
      <c r="A1648">
        <v>2357</v>
      </c>
      <c r="B1648" t="s">
        <v>3581</v>
      </c>
      <c r="C1648" t="s">
        <v>6212</v>
      </c>
      <c r="D1648" t="s">
        <v>45</v>
      </c>
      <c r="E1648" t="s">
        <v>6213</v>
      </c>
      <c r="F1648" t="s">
        <v>6214</v>
      </c>
      <c r="G1648" t="str">
        <f>"0051020"</f>
        <v>0</v>
      </c>
      <c r="H1648">
        <v>900.0</v>
      </c>
      <c r="I1648">
        <v>250.0</v>
      </c>
      <c r="J1648" t="s">
        <v>4561</v>
      </c>
      <c r="K1648" t="s">
        <v>18</v>
      </c>
      <c r="L1648" t="s">
        <v>19</v>
      </c>
    </row>
    <row r="1649" spans="1:12">
      <c r="A1649">
        <v>2358</v>
      </c>
      <c r="B1649" t="s">
        <v>6215</v>
      </c>
      <c r="C1649" t="s">
        <v>6216</v>
      </c>
      <c r="D1649" t="s">
        <v>45</v>
      </c>
      <c r="E1649" t="s">
        <v>6217</v>
      </c>
      <c r="F1649" t="s">
        <v>124</v>
      </c>
      <c r="G1649" t="str">
        <f>"0071051"</f>
        <v>0</v>
      </c>
      <c r="H1649">
        <v>900.0</v>
      </c>
      <c r="I1649">
        <v>135.0</v>
      </c>
      <c r="J1649" t="s">
        <v>138</v>
      </c>
      <c r="K1649" t="s">
        <v>18</v>
      </c>
      <c r="L1649" t="s">
        <v>19</v>
      </c>
    </row>
    <row r="1650" spans="1:12">
      <c r="A1650">
        <v>2359</v>
      </c>
      <c r="B1650" t="s">
        <v>6218</v>
      </c>
      <c r="C1650" t="s">
        <v>6219</v>
      </c>
      <c r="D1650" t="s">
        <v>45</v>
      </c>
      <c r="E1650" t="s">
        <v>6220</v>
      </c>
      <c r="F1650" t="s">
        <v>81</v>
      </c>
      <c r="G1650" t="str">
        <f>"0093021"</f>
        <v>0</v>
      </c>
      <c r="H1650">
        <v>900.0</v>
      </c>
      <c r="I1650">
        <v>120.0</v>
      </c>
      <c r="J1650" t="s">
        <v>6221</v>
      </c>
      <c r="K1650" t="s">
        <v>18</v>
      </c>
      <c r="L1650" t="s">
        <v>19</v>
      </c>
    </row>
    <row r="1651" spans="1:12">
      <c r="A1651">
        <v>2360</v>
      </c>
      <c r="B1651" t="s">
        <v>6222</v>
      </c>
      <c r="C1651" t="s">
        <v>6223</v>
      </c>
      <c r="D1651" t="s">
        <v>45</v>
      </c>
      <c r="E1651" t="s">
        <v>6224</v>
      </c>
      <c r="F1651" t="s">
        <v>455</v>
      </c>
      <c r="G1651" t="str">
        <f>"1021030"</f>
        <v>0</v>
      </c>
      <c r="H1651">
        <v>900.0</v>
      </c>
      <c r="I1651">
        <v>131.25</v>
      </c>
      <c r="J1651" t="s">
        <v>6225</v>
      </c>
      <c r="K1651" t="s">
        <v>18</v>
      </c>
      <c r="L1651" t="s">
        <v>19</v>
      </c>
    </row>
    <row r="1652" spans="1:12">
      <c r="A1652">
        <v>2362</v>
      </c>
      <c r="B1652" t="s">
        <v>6226</v>
      </c>
      <c r="C1652" t="s">
        <v>6227</v>
      </c>
      <c r="D1652" t="s">
        <v>45</v>
      </c>
      <c r="E1652" t="s">
        <v>6228</v>
      </c>
      <c r="F1652" t="s">
        <v>91</v>
      </c>
      <c r="G1652" t="str">
        <f>"0101071"</f>
        <v>0</v>
      </c>
      <c r="H1652">
        <v>900.0</v>
      </c>
      <c r="I1652">
        <v>120.0</v>
      </c>
      <c r="J1652" t="s">
        <v>4545</v>
      </c>
      <c r="K1652" t="s">
        <v>18</v>
      </c>
      <c r="L1652" t="s">
        <v>19</v>
      </c>
    </row>
    <row r="1653" spans="1:12">
      <c r="A1653">
        <v>2363</v>
      </c>
      <c r="B1653" t="s">
        <v>6229</v>
      </c>
      <c r="C1653" t="s">
        <v>6230</v>
      </c>
      <c r="D1653" t="s">
        <v>45</v>
      </c>
      <c r="E1653" t="s">
        <v>6231</v>
      </c>
      <c r="F1653" t="s">
        <v>31</v>
      </c>
      <c r="G1653" t="str">
        <f>"0103050"</f>
        <v>0</v>
      </c>
      <c r="H1653">
        <v>900.0</v>
      </c>
      <c r="I1653">
        <v>123.75</v>
      </c>
      <c r="J1653" t="s">
        <v>6232</v>
      </c>
      <c r="K1653" t="s">
        <v>18</v>
      </c>
      <c r="L1653" t="s">
        <v>19</v>
      </c>
    </row>
    <row r="1654" spans="1:12">
      <c r="A1654">
        <v>2365</v>
      </c>
      <c r="B1654" t="s">
        <v>2487</v>
      </c>
      <c r="C1654" t="s">
        <v>6233</v>
      </c>
      <c r="D1654" t="s">
        <v>14</v>
      </c>
      <c r="E1654" t="s">
        <v>6234</v>
      </c>
      <c r="F1654" t="s">
        <v>6235</v>
      </c>
      <c r="G1654" t="str">
        <f>"0061080"</f>
        <v>0</v>
      </c>
      <c r="H1654">
        <v>1257.0</v>
      </c>
      <c r="I1654">
        <v>188.55</v>
      </c>
      <c r="J1654" t="s">
        <v>6236</v>
      </c>
      <c r="K1654" t="s">
        <v>18</v>
      </c>
      <c r="L1654" t="s">
        <v>19</v>
      </c>
    </row>
    <row r="1655" spans="1:12">
      <c r="A1655">
        <v>2366</v>
      </c>
      <c r="B1655" t="s">
        <v>6237</v>
      </c>
      <c r="C1655" t="s">
        <v>6238</v>
      </c>
      <c r="D1655" t="s">
        <v>45</v>
      </c>
      <c r="E1655" t="s">
        <v>6239</v>
      </c>
      <c r="F1655" t="s">
        <v>81</v>
      </c>
      <c r="G1655" t="str">
        <f>"0093021"</f>
        <v>0</v>
      </c>
      <c r="H1655">
        <v>950.0</v>
      </c>
      <c r="I1655">
        <v>142.5</v>
      </c>
      <c r="J1655" t="s">
        <v>6240</v>
      </c>
      <c r="K1655" t="s">
        <v>18</v>
      </c>
      <c r="L1655" t="s">
        <v>19</v>
      </c>
    </row>
    <row r="1656" spans="1:12">
      <c r="A1656">
        <v>2367</v>
      </c>
      <c r="B1656" t="s">
        <v>6241</v>
      </c>
      <c r="C1656" t="s">
        <v>6242</v>
      </c>
      <c r="D1656" t="s">
        <v>45</v>
      </c>
      <c r="E1656" t="s">
        <v>6243</v>
      </c>
      <c r="F1656" t="s">
        <v>371</v>
      </c>
      <c r="G1656" t="str">
        <f>"0093022"</f>
        <v>0</v>
      </c>
      <c r="H1656">
        <v>900.0</v>
      </c>
      <c r="I1656">
        <v>123.75</v>
      </c>
      <c r="J1656" t="s">
        <v>173</v>
      </c>
      <c r="K1656" t="s">
        <v>18</v>
      </c>
      <c r="L1656" t="s">
        <v>19</v>
      </c>
    </row>
    <row r="1657" spans="1:12">
      <c r="A1657">
        <v>2368</v>
      </c>
      <c r="B1657" t="s">
        <v>6244</v>
      </c>
      <c r="C1657" t="s">
        <v>6245</v>
      </c>
      <c r="D1657" t="s">
        <v>14</v>
      </c>
      <c r="E1657" t="s">
        <v>6246</v>
      </c>
      <c r="F1657" t="s">
        <v>2407</v>
      </c>
      <c r="G1657" t="str">
        <f>"0021022"</f>
        <v>0</v>
      </c>
      <c r="H1657">
        <v>5000.0</v>
      </c>
      <c r="I1657">
        <v>600.0</v>
      </c>
      <c r="J1657" t="s">
        <v>3781</v>
      </c>
      <c r="K1657" t="s">
        <v>18</v>
      </c>
      <c r="L1657" t="s">
        <v>19</v>
      </c>
    </row>
    <row r="1658" spans="1:12">
      <c r="A1658">
        <v>2369</v>
      </c>
      <c r="B1658" t="s">
        <v>6247</v>
      </c>
      <c r="C1658" t="s">
        <v>6248</v>
      </c>
      <c r="D1658" t="s">
        <v>45</v>
      </c>
      <c r="E1658" t="s">
        <v>6249</v>
      </c>
      <c r="F1658" t="s">
        <v>4862</v>
      </c>
      <c r="G1658" t="str">
        <f>"0035031"</f>
        <v>0</v>
      </c>
      <c r="H1658">
        <v>1300.0</v>
      </c>
      <c r="I1658">
        <v>250.0</v>
      </c>
      <c r="J1658" t="s">
        <v>6250</v>
      </c>
      <c r="K1658" t="s">
        <v>18</v>
      </c>
      <c r="L1658" t="s">
        <v>19</v>
      </c>
    </row>
    <row r="1659" spans="1:12">
      <c r="A1659">
        <v>2370</v>
      </c>
      <c r="B1659" t="s">
        <v>6251</v>
      </c>
      <c r="C1659" t="s">
        <v>6252</v>
      </c>
      <c r="D1659" t="s">
        <v>45</v>
      </c>
      <c r="E1659" t="s">
        <v>6253</v>
      </c>
      <c r="F1659" t="s">
        <v>195</v>
      </c>
      <c r="G1659" t="str">
        <f>"0017051"</f>
        <v>0</v>
      </c>
      <c r="H1659">
        <v>1485.0</v>
      </c>
      <c r="I1659">
        <v>500.0</v>
      </c>
      <c r="J1659" t="s">
        <v>6254</v>
      </c>
      <c r="K1659" t="s">
        <v>18</v>
      </c>
      <c r="L1659" t="s">
        <v>19</v>
      </c>
    </row>
    <row r="1660" spans="1:12">
      <c r="A1660">
        <v>2371</v>
      </c>
      <c r="B1660" t="s">
        <v>6255</v>
      </c>
      <c r="C1660" t="s">
        <v>6256</v>
      </c>
      <c r="D1660" t="s">
        <v>14</v>
      </c>
      <c r="E1660" t="s">
        <v>6257</v>
      </c>
      <c r="F1660" t="s">
        <v>31</v>
      </c>
      <c r="G1660" t="str">
        <f>"0103050"</f>
        <v>0</v>
      </c>
      <c r="H1660">
        <v>1430.0</v>
      </c>
      <c r="I1660">
        <v>214.5</v>
      </c>
      <c r="J1660" t="s">
        <v>3059</v>
      </c>
      <c r="K1660" t="s">
        <v>18</v>
      </c>
      <c r="L1660" t="s">
        <v>19</v>
      </c>
    </row>
    <row r="1661" spans="1:12">
      <c r="A1661">
        <v>2374</v>
      </c>
      <c r="B1661" t="s">
        <v>6258</v>
      </c>
      <c r="C1661" t="s">
        <v>6259</v>
      </c>
      <c r="D1661" t="s">
        <v>14</v>
      </c>
      <c r="E1661" t="s">
        <v>6260</v>
      </c>
      <c r="F1661" t="s">
        <v>716</v>
      </c>
      <c r="G1661" t="str">
        <f>"8026043"</f>
        <v>0</v>
      </c>
      <c r="H1661">
        <v>2000.0</v>
      </c>
      <c r="I1661">
        <v>550.0</v>
      </c>
      <c r="J1661" t="s">
        <v>2009</v>
      </c>
      <c r="K1661" t="s">
        <v>18</v>
      </c>
      <c r="L1661" t="s">
        <v>19</v>
      </c>
    </row>
    <row r="1662" spans="1:12">
      <c r="A1662">
        <v>2375</v>
      </c>
      <c r="B1662" t="s">
        <v>6261</v>
      </c>
      <c r="C1662" t="s">
        <v>6262</v>
      </c>
      <c r="D1662" t="s">
        <v>45</v>
      </c>
      <c r="E1662" t="s">
        <v>6263</v>
      </c>
      <c r="F1662" t="s">
        <v>72</v>
      </c>
      <c r="G1662" t="str">
        <f>"0041023"</f>
        <v>0</v>
      </c>
      <c r="H1662">
        <v>1138.0</v>
      </c>
      <c r="I1662">
        <v>170.7</v>
      </c>
      <c r="J1662" t="s">
        <v>6264</v>
      </c>
      <c r="K1662" t="s">
        <v>18</v>
      </c>
      <c r="L1662" t="s">
        <v>19</v>
      </c>
    </row>
    <row r="1663" spans="1:12">
      <c r="A1663">
        <v>2384</v>
      </c>
      <c r="B1663" t="s">
        <v>6265</v>
      </c>
      <c r="C1663" t="s">
        <v>416</v>
      </c>
      <c r="D1663" t="s">
        <v>45</v>
      </c>
      <c r="E1663" t="s">
        <v>6266</v>
      </c>
      <c r="F1663" t="s">
        <v>67</v>
      </c>
      <c r="G1663" t="str">
        <f>"8011031"</f>
        <v>0</v>
      </c>
      <c r="H1663">
        <v>1050.0</v>
      </c>
      <c r="I1663">
        <v>157.5</v>
      </c>
      <c r="J1663" t="s">
        <v>439</v>
      </c>
      <c r="K1663" t="s">
        <v>18</v>
      </c>
      <c r="L1663" t="s">
        <v>19</v>
      </c>
    </row>
    <row r="1664" spans="1:12">
      <c r="A1664">
        <v>2385</v>
      </c>
      <c r="B1664" t="s">
        <v>6267</v>
      </c>
      <c r="C1664" t="s">
        <v>6268</v>
      </c>
      <c r="D1664" t="s">
        <v>45</v>
      </c>
      <c r="E1664" t="s">
        <v>6269</v>
      </c>
      <c r="F1664" t="s">
        <v>6270</v>
      </c>
      <c r="G1664" t="str">
        <f>"0037200"</f>
        <v>0</v>
      </c>
      <c r="H1664">
        <v>2600.0</v>
      </c>
      <c r="I1664">
        <v>500.0</v>
      </c>
      <c r="J1664" t="s">
        <v>6271</v>
      </c>
      <c r="K1664" t="s">
        <v>18</v>
      </c>
      <c r="L1664" t="s">
        <v>19</v>
      </c>
    </row>
    <row r="1665" spans="1:12">
      <c r="A1665">
        <v>2387</v>
      </c>
      <c r="B1665" t="s">
        <v>6272</v>
      </c>
      <c r="C1665" t="s">
        <v>6273</v>
      </c>
      <c r="D1665" t="s">
        <v>45</v>
      </c>
      <c r="E1665" t="s">
        <v>6274</v>
      </c>
      <c r="F1665" t="s">
        <v>6275</v>
      </c>
      <c r="G1665" t="str">
        <f>"0023090"</f>
        <v>0</v>
      </c>
      <c r="H1665">
        <v>3600.0</v>
      </c>
      <c r="I1665">
        <v>1145.0</v>
      </c>
      <c r="J1665" t="s">
        <v>2136</v>
      </c>
      <c r="K1665" t="s">
        <v>18</v>
      </c>
      <c r="L1665" t="s">
        <v>19</v>
      </c>
    </row>
    <row r="1666" spans="1:12">
      <c r="A1666">
        <v>2388</v>
      </c>
      <c r="B1666" t="s">
        <v>6276</v>
      </c>
      <c r="C1666" t="s">
        <v>6277</v>
      </c>
      <c r="D1666" t="s">
        <v>45</v>
      </c>
      <c r="E1666" t="s">
        <v>6278</v>
      </c>
      <c r="F1666" t="s">
        <v>1624</v>
      </c>
      <c r="G1666" t="str">
        <f>"8011060"</f>
        <v>0</v>
      </c>
      <c r="H1666">
        <v>3050.0</v>
      </c>
      <c r="I1666">
        <v>457.5</v>
      </c>
      <c r="J1666" t="s">
        <v>37</v>
      </c>
      <c r="K1666" t="s">
        <v>18</v>
      </c>
      <c r="L1666" t="s">
        <v>19</v>
      </c>
    </row>
    <row r="1667" spans="1:12">
      <c r="A1667">
        <v>2389</v>
      </c>
      <c r="B1667" t="s">
        <v>6279</v>
      </c>
      <c r="C1667" t="s">
        <v>6280</v>
      </c>
      <c r="D1667" t="s">
        <v>45</v>
      </c>
      <c r="E1667" t="s">
        <v>6281</v>
      </c>
      <c r="F1667" t="s">
        <v>2247</v>
      </c>
      <c r="G1667" t="str">
        <f>"0017032"</f>
        <v>0</v>
      </c>
      <c r="H1667">
        <v>3800.0</v>
      </c>
      <c r="I1667">
        <v>1046.0</v>
      </c>
      <c r="J1667" t="s">
        <v>27</v>
      </c>
      <c r="K1667" t="s">
        <v>18</v>
      </c>
      <c r="L1667" t="s">
        <v>19</v>
      </c>
    </row>
    <row r="1668" spans="1:12">
      <c r="A1668">
        <v>2392</v>
      </c>
      <c r="B1668" t="s">
        <v>6282</v>
      </c>
      <c r="C1668" t="s">
        <v>6283</v>
      </c>
      <c r="D1668" t="s">
        <v>45</v>
      </c>
      <c r="E1668" t="s">
        <v>6284</v>
      </c>
      <c r="F1668" t="s">
        <v>2081</v>
      </c>
      <c r="G1668" t="str">
        <f>"3022014"</f>
        <v>0</v>
      </c>
      <c r="H1668">
        <v>2142.0</v>
      </c>
      <c r="I1668">
        <v>500.0</v>
      </c>
      <c r="J1668" t="s">
        <v>4250</v>
      </c>
      <c r="K1668" t="s">
        <v>18</v>
      </c>
      <c r="L1668" t="s">
        <v>19</v>
      </c>
    </row>
    <row r="1669" spans="1:12">
      <c r="A1669">
        <v>2393</v>
      </c>
      <c r="B1669" t="s">
        <v>6285</v>
      </c>
      <c r="C1669" t="s">
        <v>6286</v>
      </c>
      <c r="D1669" t="s">
        <v>45</v>
      </c>
      <c r="E1669" t="s">
        <v>6287</v>
      </c>
      <c r="F1669" t="s">
        <v>81</v>
      </c>
      <c r="G1669" t="str">
        <f>"0093021"</f>
        <v>0</v>
      </c>
      <c r="H1669">
        <v>900.0</v>
      </c>
      <c r="I1669">
        <v>116.25</v>
      </c>
      <c r="J1669" t="s">
        <v>6017</v>
      </c>
      <c r="K1669" t="s">
        <v>18</v>
      </c>
      <c r="L1669" t="s">
        <v>19</v>
      </c>
    </row>
    <row r="1670" spans="1:12">
      <c r="A1670">
        <v>2394</v>
      </c>
      <c r="B1670" t="s">
        <v>6288</v>
      </c>
      <c r="C1670" t="s">
        <v>6289</v>
      </c>
      <c r="D1670" t="s">
        <v>45</v>
      </c>
      <c r="E1670" t="s">
        <v>6290</v>
      </c>
      <c r="F1670" t="s">
        <v>182</v>
      </c>
      <c r="G1670" t="str">
        <f>"0095011"</f>
        <v>0</v>
      </c>
      <c r="H1670">
        <v>900.0</v>
      </c>
      <c r="I1670">
        <v>116.25</v>
      </c>
      <c r="J1670" t="s">
        <v>6017</v>
      </c>
      <c r="K1670" t="s">
        <v>18</v>
      </c>
      <c r="L1670" t="s">
        <v>19</v>
      </c>
    </row>
    <row r="1671" spans="1:12">
      <c r="A1671">
        <v>2395</v>
      </c>
      <c r="B1671" t="s">
        <v>6291</v>
      </c>
      <c r="C1671" t="s">
        <v>6292</v>
      </c>
      <c r="D1671" t="s">
        <v>14</v>
      </c>
      <c r="E1671" t="s">
        <v>6293</v>
      </c>
      <c r="F1671" t="s">
        <v>36</v>
      </c>
      <c r="G1671" t="str">
        <f>"6034011"</f>
        <v>0</v>
      </c>
      <c r="H1671">
        <v>900.0</v>
      </c>
      <c r="I1671">
        <v>120.0</v>
      </c>
      <c r="J1671" t="s">
        <v>3932</v>
      </c>
      <c r="K1671" t="s">
        <v>18</v>
      </c>
      <c r="L1671" t="s">
        <v>19</v>
      </c>
    </row>
    <row r="1672" spans="1:12">
      <c r="A1672">
        <v>2396</v>
      </c>
      <c r="B1672" t="s">
        <v>6294</v>
      </c>
      <c r="C1672" t="s">
        <v>6295</v>
      </c>
      <c r="D1672" t="s">
        <v>45</v>
      </c>
      <c r="E1672" t="s">
        <v>6296</v>
      </c>
      <c r="F1672" t="s">
        <v>322</v>
      </c>
      <c r="G1672" t="str">
        <f>"0091011"</f>
        <v>0</v>
      </c>
      <c r="H1672">
        <v>1100.0</v>
      </c>
      <c r="I1672">
        <v>165.0</v>
      </c>
      <c r="J1672" t="s">
        <v>1758</v>
      </c>
      <c r="K1672" t="s">
        <v>18</v>
      </c>
      <c r="L1672" t="s">
        <v>19</v>
      </c>
    </row>
    <row r="1673" spans="1:12">
      <c r="A1673">
        <v>2397</v>
      </c>
      <c r="B1673" t="s">
        <v>6297</v>
      </c>
      <c r="C1673" t="s">
        <v>6298</v>
      </c>
      <c r="D1673" t="s">
        <v>14</v>
      </c>
      <c r="E1673" t="s">
        <v>6299</v>
      </c>
      <c r="F1673" t="s">
        <v>960</v>
      </c>
      <c r="G1673" t="str">
        <f>"0021021"</f>
        <v>0</v>
      </c>
      <c r="H1673">
        <v>2805.0</v>
      </c>
      <c r="I1673">
        <v>670.75</v>
      </c>
      <c r="J1673" t="s">
        <v>279</v>
      </c>
      <c r="K1673" t="s">
        <v>18</v>
      </c>
      <c r="L1673" t="s">
        <v>19</v>
      </c>
    </row>
    <row r="1674" spans="1:12">
      <c r="A1674">
        <v>2398</v>
      </c>
      <c r="B1674" t="s">
        <v>6300</v>
      </c>
      <c r="C1674" t="s">
        <v>6301</v>
      </c>
      <c r="D1674" t="s">
        <v>14</v>
      </c>
      <c r="E1674" t="s">
        <v>6302</v>
      </c>
      <c r="F1674" t="s">
        <v>81</v>
      </c>
      <c r="G1674" t="str">
        <f>"0093021"</f>
        <v>0</v>
      </c>
      <c r="H1674">
        <v>1175.0</v>
      </c>
      <c r="I1674">
        <v>173.25</v>
      </c>
      <c r="J1674" t="s">
        <v>6303</v>
      </c>
      <c r="K1674" t="s">
        <v>18</v>
      </c>
      <c r="L1674" t="s">
        <v>19</v>
      </c>
    </row>
    <row r="1675" spans="1:12">
      <c r="A1675">
        <v>2400</v>
      </c>
      <c r="B1675" t="s">
        <v>6304</v>
      </c>
      <c r="C1675" t="s">
        <v>6305</v>
      </c>
      <c r="D1675" t="s">
        <v>14</v>
      </c>
      <c r="E1675" t="s">
        <v>6306</v>
      </c>
      <c r="F1675" t="s">
        <v>6307</v>
      </c>
      <c r="G1675" t="str">
        <f>"1063050"</f>
        <v>0</v>
      </c>
      <c r="H1675">
        <v>3500.0</v>
      </c>
      <c r="I1675">
        <v>400.0</v>
      </c>
      <c r="J1675" t="s">
        <v>522</v>
      </c>
      <c r="K1675" t="s">
        <v>18</v>
      </c>
      <c r="L1675" t="s">
        <v>19</v>
      </c>
    </row>
    <row r="1676" spans="1:12">
      <c r="A1676">
        <v>2402</v>
      </c>
      <c r="B1676" t="s">
        <v>4035</v>
      </c>
      <c r="C1676" t="s">
        <v>6308</v>
      </c>
      <c r="D1676" t="s">
        <v>45</v>
      </c>
      <c r="E1676" t="s">
        <v>6309</v>
      </c>
      <c r="F1676" t="s">
        <v>67</v>
      </c>
      <c r="G1676" t="str">
        <f>"8011031"</f>
        <v>0</v>
      </c>
      <c r="H1676">
        <v>1980.0</v>
      </c>
      <c r="I1676">
        <v>597.0</v>
      </c>
      <c r="J1676" t="s">
        <v>6310</v>
      </c>
      <c r="K1676" t="s">
        <v>18</v>
      </c>
      <c r="L1676" t="s">
        <v>19</v>
      </c>
    </row>
    <row r="1677" spans="1:12">
      <c r="A1677">
        <v>2403</v>
      </c>
      <c r="B1677" t="s">
        <v>6311</v>
      </c>
      <c r="C1677" t="s">
        <v>6312</v>
      </c>
      <c r="D1677" t="s">
        <v>45</v>
      </c>
      <c r="E1677" t="s">
        <v>6313</v>
      </c>
      <c r="F1677" t="s">
        <v>2427</v>
      </c>
      <c r="G1677" t="str">
        <f>"0054021"</f>
        <v>0</v>
      </c>
      <c r="H1677">
        <v>2200.0</v>
      </c>
      <c r="I1677">
        <v>330.0</v>
      </c>
      <c r="J1677" t="s">
        <v>3261</v>
      </c>
      <c r="K1677" t="s">
        <v>18</v>
      </c>
      <c r="L1677" t="s">
        <v>19</v>
      </c>
    </row>
    <row r="1678" spans="1:12">
      <c r="A1678">
        <v>2405</v>
      </c>
      <c r="B1678" t="s">
        <v>6314</v>
      </c>
      <c r="C1678" t="s">
        <v>6315</v>
      </c>
      <c r="D1678" t="s">
        <v>45</v>
      </c>
      <c r="E1678" t="s">
        <v>6316</v>
      </c>
      <c r="F1678" t="s">
        <v>2427</v>
      </c>
      <c r="G1678" t="str">
        <f>"0054021"</f>
        <v>0</v>
      </c>
      <c r="H1678">
        <v>1500.0</v>
      </c>
      <c r="I1678">
        <v>225.0</v>
      </c>
      <c r="J1678" t="s">
        <v>4958</v>
      </c>
      <c r="K1678" t="s">
        <v>18</v>
      </c>
      <c r="L1678" t="s">
        <v>19</v>
      </c>
    </row>
    <row r="1679" spans="1:12">
      <c r="A1679">
        <v>2406</v>
      </c>
      <c r="B1679" t="s">
        <v>6317</v>
      </c>
      <c r="C1679" t="s">
        <v>6318</v>
      </c>
      <c r="D1679" t="s">
        <v>45</v>
      </c>
      <c r="E1679" t="s">
        <v>6319</v>
      </c>
      <c r="F1679" t="s">
        <v>2427</v>
      </c>
      <c r="G1679" t="str">
        <f>"0054021"</f>
        <v>0</v>
      </c>
      <c r="H1679">
        <v>2000.0</v>
      </c>
      <c r="I1679">
        <v>300.0</v>
      </c>
      <c r="J1679" t="s">
        <v>3261</v>
      </c>
      <c r="K1679" t="s">
        <v>18</v>
      </c>
      <c r="L1679" t="s">
        <v>19</v>
      </c>
    </row>
    <row r="1680" spans="1:12">
      <c r="A1680">
        <v>2409</v>
      </c>
      <c r="B1680" t="s">
        <v>6320</v>
      </c>
      <c r="C1680" t="s">
        <v>6321</v>
      </c>
      <c r="D1680" t="s">
        <v>14</v>
      </c>
      <c r="E1680" t="s">
        <v>6322</v>
      </c>
      <c r="F1680" t="s">
        <v>36</v>
      </c>
      <c r="G1680" t="str">
        <f>"6034011"</f>
        <v>0</v>
      </c>
      <c r="H1680">
        <v>995.0</v>
      </c>
      <c r="I1680">
        <v>149.25</v>
      </c>
      <c r="J1680" t="s">
        <v>451</v>
      </c>
      <c r="K1680" t="s">
        <v>18</v>
      </c>
      <c r="L1680" t="s">
        <v>19</v>
      </c>
    </row>
    <row r="1681" spans="1:12">
      <c r="A1681">
        <v>2410</v>
      </c>
      <c r="B1681" t="s">
        <v>6323</v>
      </c>
      <c r="C1681" t="s">
        <v>6324</v>
      </c>
      <c r="D1681" t="s">
        <v>45</v>
      </c>
      <c r="E1681" t="s">
        <v>6325</v>
      </c>
      <c r="F1681" t="s">
        <v>331</v>
      </c>
      <c r="G1681" t="str">
        <f>"0101300"</f>
        <v>0</v>
      </c>
      <c r="H1681">
        <v>900.0</v>
      </c>
      <c r="I1681">
        <v>112.5</v>
      </c>
      <c r="J1681" t="s">
        <v>6326</v>
      </c>
      <c r="K1681" t="s">
        <v>18</v>
      </c>
      <c r="L1681" t="s">
        <v>19</v>
      </c>
    </row>
    <row r="1682" spans="1:12">
      <c r="A1682">
        <v>2411</v>
      </c>
      <c r="B1682" t="s">
        <v>6327</v>
      </c>
      <c r="C1682" t="s">
        <v>6328</v>
      </c>
      <c r="D1682" t="s">
        <v>14</v>
      </c>
      <c r="E1682" t="s">
        <v>6329</v>
      </c>
      <c r="F1682" t="s">
        <v>67</v>
      </c>
      <c r="G1682" t="str">
        <f>"8011031"</f>
        <v>0</v>
      </c>
      <c r="H1682">
        <v>1512.0</v>
      </c>
      <c r="I1682">
        <v>226.8</v>
      </c>
      <c r="J1682" t="s">
        <v>6330</v>
      </c>
      <c r="K1682" t="s">
        <v>18</v>
      </c>
      <c r="L1682" t="s">
        <v>19</v>
      </c>
    </row>
    <row r="1683" spans="1:12">
      <c r="A1683">
        <v>2412</v>
      </c>
      <c r="B1683" t="s">
        <v>4837</v>
      </c>
      <c r="C1683" t="s">
        <v>3492</v>
      </c>
      <c r="D1683" t="s">
        <v>14</v>
      </c>
      <c r="E1683" t="s">
        <v>6331</v>
      </c>
      <c r="F1683" t="s">
        <v>6332</v>
      </c>
      <c r="G1683" t="str">
        <f>"9021011"</f>
        <v>0</v>
      </c>
      <c r="H1683">
        <v>1202.0</v>
      </c>
      <c r="I1683">
        <v>180.3</v>
      </c>
      <c r="J1683" t="s">
        <v>4435</v>
      </c>
      <c r="K1683" t="s">
        <v>18</v>
      </c>
      <c r="L1683" t="s">
        <v>19</v>
      </c>
    </row>
    <row r="1684" spans="1:12">
      <c r="A1684">
        <v>2413</v>
      </c>
      <c r="B1684" t="s">
        <v>6333</v>
      </c>
      <c r="C1684" t="s">
        <v>6334</v>
      </c>
      <c r="D1684" t="s">
        <v>45</v>
      </c>
      <c r="E1684" t="s">
        <v>6335</v>
      </c>
      <c r="F1684" t="s">
        <v>6336</v>
      </c>
      <c r="G1684" t="str">
        <f>"9038040"</f>
        <v>0</v>
      </c>
      <c r="H1684">
        <v>1155.0</v>
      </c>
      <c r="I1684">
        <v>473.25</v>
      </c>
      <c r="J1684" t="s">
        <v>6337</v>
      </c>
      <c r="K1684" t="s">
        <v>18</v>
      </c>
      <c r="L1684" t="s">
        <v>19</v>
      </c>
    </row>
    <row r="1685" spans="1:12">
      <c r="A1685">
        <v>2414</v>
      </c>
      <c r="B1685" t="s">
        <v>6338</v>
      </c>
      <c r="C1685" t="s">
        <v>6339</v>
      </c>
      <c r="D1685" t="s">
        <v>14</v>
      </c>
      <c r="E1685" t="s">
        <v>6340</v>
      </c>
      <c r="F1685" t="s">
        <v>36</v>
      </c>
      <c r="G1685" t="str">
        <f>"6034011"</f>
        <v>0</v>
      </c>
      <c r="H1685">
        <v>900.0</v>
      </c>
      <c r="I1685">
        <v>220.0</v>
      </c>
      <c r="J1685" t="s">
        <v>6341</v>
      </c>
      <c r="K1685" t="s">
        <v>18</v>
      </c>
      <c r="L1685" t="s">
        <v>19</v>
      </c>
    </row>
    <row r="1686" spans="1:12">
      <c r="A1686">
        <v>2415</v>
      </c>
      <c r="B1686" t="s">
        <v>6342</v>
      </c>
      <c r="C1686" t="s">
        <v>6343</v>
      </c>
      <c r="D1686" t="s">
        <v>45</v>
      </c>
      <c r="E1686" t="s">
        <v>6344</v>
      </c>
      <c r="F1686" t="s">
        <v>1624</v>
      </c>
      <c r="G1686" t="str">
        <f>"8011060"</f>
        <v>0</v>
      </c>
      <c r="H1686">
        <v>1960.0</v>
      </c>
      <c r="I1686">
        <v>294.0</v>
      </c>
      <c r="J1686" t="s">
        <v>2318</v>
      </c>
      <c r="K1686" t="s">
        <v>18</v>
      </c>
      <c r="L1686" t="s">
        <v>19</v>
      </c>
    </row>
    <row r="1687" spans="1:12">
      <c r="A1687">
        <v>2416</v>
      </c>
      <c r="B1687" t="s">
        <v>6345</v>
      </c>
      <c r="C1687" t="s">
        <v>6346</v>
      </c>
      <c r="D1687" t="s">
        <v>14</v>
      </c>
      <c r="E1687" t="s">
        <v>6347</v>
      </c>
      <c r="F1687" t="s">
        <v>86</v>
      </c>
      <c r="G1687" t="str">
        <f>"0093030"</f>
        <v>0</v>
      </c>
      <c r="H1687">
        <v>1210.0</v>
      </c>
      <c r="I1687">
        <v>181.5</v>
      </c>
      <c r="J1687" t="s">
        <v>6348</v>
      </c>
      <c r="K1687" t="s">
        <v>18</v>
      </c>
      <c r="L1687" t="s">
        <v>19</v>
      </c>
    </row>
    <row r="1688" spans="1:12">
      <c r="A1688">
        <v>2417</v>
      </c>
      <c r="B1688" t="s">
        <v>3211</v>
      </c>
      <c r="C1688" t="s">
        <v>6349</v>
      </c>
      <c r="D1688" t="s">
        <v>14</v>
      </c>
      <c r="E1688" t="s">
        <v>6350</v>
      </c>
      <c r="F1688" t="s">
        <v>1097</v>
      </c>
      <c r="G1688" t="str">
        <f>"9052042"</f>
        <v>0</v>
      </c>
      <c r="H1688">
        <v>1500.0</v>
      </c>
      <c r="I1688">
        <v>225.0</v>
      </c>
      <c r="J1688" t="s">
        <v>6351</v>
      </c>
      <c r="K1688" t="s">
        <v>18</v>
      </c>
      <c r="L1688" t="s">
        <v>19</v>
      </c>
    </row>
    <row r="1689" spans="1:12">
      <c r="A1689">
        <v>2418</v>
      </c>
      <c r="B1689" t="s">
        <v>6352</v>
      </c>
      <c r="C1689" t="s">
        <v>6353</v>
      </c>
      <c r="D1689" t="s">
        <v>14</v>
      </c>
      <c r="E1689" t="s">
        <v>6354</v>
      </c>
      <c r="F1689" t="s">
        <v>72</v>
      </c>
      <c r="G1689" t="str">
        <f>"0041023"</f>
        <v>0</v>
      </c>
      <c r="H1689">
        <v>1320.0</v>
      </c>
      <c r="I1689">
        <v>198.0</v>
      </c>
      <c r="J1689" t="s">
        <v>6355</v>
      </c>
      <c r="K1689" t="s">
        <v>18</v>
      </c>
      <c r="L1689" t="s">
        <v>19</v>
      </c>
    </row>
    <row r="1690" spans="1:12">
      <c r="A1690">
        <v>2419</v>
      </c>
      <c r="B1690" t="s">
        <v>6356</v>
      </c>
      <c r="C1690" t="s">
        <v>6357</v>
      </c>
      <c r="D1690" t="s">
        <v>45</v>
      </c>
      <c r="E1690" t="s">
        <v>6358</v>
      </c>
      <c r="F1690" t="s">
        <v>4638</v>
      </c>
      <c r="G1690" t="str">
        <f>"5021050"</f>
        <v>0</v>
      </c>
      <c r="H1690">
        <v>1155.0</v>
      </c>
      <c r="I1690">
        <v>173.25</v>
      </c>
      <c r="J1690" t="s">
        <v>6359</v>
      </c>
      <c r="K1690" t="s">
        <v>18</v>
      </c>
      <c r="L1690" t="s">
        <v>19</v>
      </c>
    </row>
    <row r="1691" spans="1:12">
      <c r="A1691">
        <v>2420</v>
      </c>
      <c r="B1691" t="s">
        <v>6360</v>
      </c>
      <c r="C1691" t="s">
        <v>6361</v>
      </c>
      <c r="D1691" t="s">
        <v>14</v>
      </c>
      <c r="E1691" t="s">
        <v>6362</v>
      </c>
      <c r="F1691" t="s">
        <v>3118</v>
      </c>
      <c r="G1691" t="str">
        <f>"0017031"</f>
        <v>0</v>
      </c>
      <c r="H1691">
        <v>2365.0</v>
      </c>
      <c r="I1691">
        <v>354.75</v>
      </c>
      <c r="J1691" t="s">
        <v>6363</v>
      </c>
      <c r="K1691" t="s">
        <v>18</v>
      </c>
      <c r="L1691" t="s">
        <v>19</v>
      </c>
    </row>
    <row r="1692" spans="1:12">
      <c r="A1692">
        <v>2422</v>
      </c>
      <c r="B1692" t="s">
        <v>6364</v>
      </c>
      <c r="C1692" t="s">
        <v>6365</v>
      </c>
      <c r="D1692" t="s">
        <v>14</v>
      </c>
      <c r="E1692" t="s">
        <v>6366</v>
      </c>
      <c r="F1692" t="s">
        <v>2290</v>
      </c>
      <c r="G1692" t="str">
        <f>"0013011"</f>
        <v>0</v>
      </c>
      <c r="H1692">
        <v>1025.0</v>
      </c>
      <c r="I1692">
        <v>153.75</v>
      </c>
      <c r="J1692" t="s">
        <v>6095</v>
      </c>
      <c r="K1692" t="s">
        <v>18</v>
      </c>
      <c r="L1692" t="s">
        <v>19</v>
      </c>
    </row>
    <row r="1693" spans="1:12">
      <c r="A1693">
        <v>2423</v>
      </c>
      <c r="B1693" t="s">
        <v>6367</v>
      </c>
      <c r="C1693" t="s">
        <v>6368</v>
      </c>
      <c r="D1693" t="s">
        <v>14</v>
      </c>
      <c r="E1693" t="s">
        <v>6369</v>
      </c>
      <c r="F1693" t="s">
        <v>2365</v>
      </c>
      <c r="G1693" t="str">
        <f>"0101072"</f>
        <v>0</v>
      </c>
      <c r="H1693">
        <v>1155.0</v>
      </c>
      <c r="I1693">
        <v>173.25</v>
      </c>
      <c r="J1693" t="s">
        <v>1151</v>
      </c>
      <c r="K1693" t="s">
        <v>18</v>
      </c>
      <c r="L1693" t="s">
        <v>19</v>
      </c>
    </row>
    <row r="1694" spans="1:12">
      <c r="A1694">
        <v>2425</v>
      </c>
      <c r="B1694" t="s">
        <v>6370</v>
      </c>
      <c r="C1694" t="s">
        <v>6371</v>
      </c>
      <c r="D1694" t="s">
        <v>45</v>
      </c>
      <c r="E1694" t="s">
        <v>6372</v>
      </c>
      <c r="F1694" t="s">
        <v>2247</v>
      </c>
      <c r="G1694" t="str">
        <f>"0017032"</f>
        <v>0</v>
      </c>
      <c r="H1694">
        <v>2370.0</v>
      </c>
      <c r="I1694">
        <v>355.5</v>
      </c>
      <c r="J1694" t="s">
        <v>6373</v>
      </c>
      <c r="K1694" t="s">
        <v>18</v>
      </c>
      <c r="L1694" t="s">
        <v>19</v>
      </c>
    </row>
    <row r="1695" spans="1:12">
      <c r="A1695">
        <v>2427</v>
      </c>
      <c r="B1695" t="s">
        <v>6374</v>
      </c>
      <c r="C1695" t="s">
        <v>6375</v>
      </c>
      <c r="D1695" t="s">
        <v>14</v>
      </c>
      <c r="E1695" t="s">
        <v>6376</v>
      </c>
      <c r="F1695" t="s">
        <v>195</v>
      </c>
      <c r="G1695" t="str">
        <f>"0017051"</f>
        <v>0</v>
      </c>
      <c r="H1695">
        <v>1210.0</v>
      </c>
      <c r="I1695">
        <v>181.5</v>
      </c>
      <c r="J1695" t="s">
        <v>6377</v>
      </c>
      <c r="K1695" t="s">
        <v>18</v>
      </c>
      <c r="L1695" t="s">
        <v>19</v>
      </c>
    </row>
    <row r="1696" spans="1:12">
      <c r="A1696">
        <v>2429</v>
      </c>
      <c r="B1696" t="s">
        <v>1549</v>
      </c>
      <c r="C1696" t="s">
        <v>6378</v>
      </c>
      <c r="D1696" t="s">
        <v>14</v>
      </c>
      <c r="E1696" t="s">
        <v>6379</v>
      </c>
      <c r="F1696" t="s">
        <v>36</v>
      </c>
      <c r="G1696" t="str">
        <f>"6034011"</f>
        <v>0</v>
      </c>
      <c r="H1696">
        <v>900.0</v>
      </c>
      <c r="I1696">
        <v>116.25</v>
      </c>
      <c r="J1696" t="s">
        <v>3109</v>
      </c>
      <c r="K1696" t="s">
        <v>18</v>
      </c>
      <c r="L1696" t="s">
        <v>19</v>
      </c>
    </row>
    <row r="1697" spans="1:12">
      <c r="A1697">
        <v>2430</v>
      </c>
      <c r="B1697" t="s">
        <v>6380</v>
      </c>
      <c r="C1697" t="s">
        <v>6381</v>
      </c>
      <c r="D1697" t="s">
        <v>45</v>
      </c>
      <c r="E1697" t="s">
        <v>6382</v>
      </c>
      <c r="F1697" t="s">
        <v>81</v>
      </c>
      <c r="G1697" t="str">
        <f>"0093021"</f>
        <v>0</v>
      </c>
      <c r="H1697">
        <v>900.0</v>
      </c>
      <c r="I1697">
        <v>135.0</v>
      </c>
      <c r="J1697" t="s">
        <v>5978</v>
      </c>
      <c r="K1697" t="s">
        <v>18</v>
      </c>
      <c r="L1697" t="s">
        <v>19</v>
      </c>
    </row>
    <row r="1698" spans="1:12">
      <c r="A1698">
        <v>2431</v>
      </c>
      <c r="B1698" t="s">
        <v>6383</v>
      </c>
      <c r="C1698" t="s">
        <v>6384</v>
      </c>
      <c r="D1698" t="s">
        <v>45</v>
      </c>
      <c r="E1698" t="s">
        <v>6385</v>
      </c>
      <c r="F1698" t="s">
        <v>6386</v>
      </c>
      <c r="G1698" t="str">
        <f>"2061013"</f>
        <v>0</v>
      </c>
      <c r="H1698">
        <v>1780.0</v>
      </c>
      <c r="I1698">
        <v>267.0</v>
      </c>
      <c r="J1698" t="s">
        <v>6387</v>
      </c>
      <c r="K1698" t="s">
        <v>18</v>
      </c>
      <c r="L1698" t="s">
        <v>19</v>
      </c>
    </row>
    <row r="1699" spans="1:12">
      <c r="A1699">
        <v>2432</v>
      </c>
      <c r="B1699" t="s">
        <v>6388</v>
      </c>
      <c r="C1699" t="s">
        <v>6389</v>
      </c>
      <c r="D1699" t="s">
        <v>14</v>
      </c>
      <c r="E1699" t="s">
        <v>6390</v>
      </c>
      <c r="F1699" t="s">
        <v>2407</v>
      </c>
      <c r="G1699" t="str">
        <f>"0021022"</f>
        <v>0</v>
      </c>
      <c r="H1699">
        <v>3500.0</v>
      </c>
      <c r="I1699">
        <v>600.0</v>
      </c>
      <c r="J1699" t="s">
        <v>341</v>
      </c>
      <c r="K1699" t="s">
        <v>18</v>
      </c>
      <c r="L1699" t="s">
        <v>19</v>
      </c>
    </row>
    <row r="1700" spans="1:12">
      <c r="A1700">
        <v>2433</v>
      </c>
      <c r="B1700" t="s">
        <v>6391</v>
      </c>
      <c r="C1700" t="s">
        <v>6392</v>
      </c>
      <c r="D1700" t="s">
        <v>14</v>
      </c>
      <c r="E1700" t="s">
        <v>6393</v>
      </c>
      <c r="F1700" t="s">
        <v>2427</v>
      </c>
      <c r="G1700" t="str">
        <f>"0054021"</f>
        <v>0</v>
      </c>
      <c r="H1700">
        <v>1500.0</v>
      </c>
      <c r="I1700">
        <v>225.0</v>
      </c>
      <c r="J1700" t="s">
        <v>6394</v>
      </c>
      <c r="K1700" t="s">
        <v>18</v>
      </c>
      <c r="L1700" t="s">
        <v>19</v>
      </c>
    </row>
    <row r="1701" spans="1:12">
      <c r="A1701">
        <v>2434</v>
      </c>
      <c r="B1701" t="s">
        <v>6395</v>
      </c>
      <c r="C1701" t="s">
        <v>6396</v>
      </c>
      <c r="D1701" t="s">
        <v>45</v>
      </c>
      <c r="E1701" t="s">
        <v>6397</v>
      </c>
      <c r="F1701" t="s">
        <v>1617</v>
      </c>
      <c r="G1701" t="str">
        <f>"0036051"</f>
        <v>0</v>
      </c>
      <c r="H1701">
        <v>1000.0</v>
      </c>
      <c r="I1701">
        <v>150.0</v>
      </c>
      <c r="J1701" t="s">
        <v>6398</v>
      </c>
      <c r="K1701" t="s">
        <v>18</v>
      </c>
      <c r="L1701" t="s">
        <v>19</v>
      </c>
    </row>
    <row r="1702" spans="1:12">
      <c r="A1702">
        <v>2435</v>
      </c>
      <c r="B1702" t="s">
        <v>6399</v>
      </c>
      <c r="C1702" t="s">
        <v>6400</v>
      </c>
      <c r="D1702" t="s">
        <v>45</v>
      </c>
      <c r="E1702" t="s">
        <v>6401</v>
      </c>
      <c r="F1702" t="s">
        <v>6402</v>
      </c>
      <c r="G1702" t="str">
        <f>"3027022"</f>
        <v>0</v>
      </c>
      <c r="H1702">
        <v>900.0</v>
      </c>
      <c r="I1702">
        <v>335.0</v>
      </c>
      <c r="J1702" t="s">
        <v>6403</v>
      </c>
      <c r="K1702" t="s">
        <v>18</v>
      </c>
      <c r="L1702" t="s">
        <v>19</v>
      </c>
    </row>
    <row r="1703" spans="1:12">
      <c r="A1703">
        <v>2436</v>
      </c>
      <c r="B1703" t="s">
        <v>6404</v>
      </c>
      <c r="C1703" t="s">
        <v>6405</v>
      </c>
      <c r="D1703" t="s">
        <v>45</v>
      </c>
      <c r="E1703" t="s">
        <v>6406</v>
      </c>
      <c r="F1703" t="s">
        <v>119</v>
      </c>
      <c r="G1703" t="str">
        <f>"0091012"</f>
        <v>0</v>
      </c>
      <c r="H1703">
        <v>900.0</v>
      </c>
      <c r="I1703">
        <v>120.0</v>
      </c>
      <c r="J1703" t="s">
        <v>6407</v>
      </c>
      <c r="K1703" t="s">
        <v>18</v>
      </c>
      <c r="L1703" t="s">
        <v>19</v>
      </c>
    </row>
    <row r="1704" spans="1:12">
      <c r="A1704">
        <v>2437</v>
      </c>
      <c r="B1704" t="s">
        <v>6408</v>
      </c>
      <c r="C1704" t="s">
        <v>6409</v>
      </c>
      <c r="D1704" t="s">
        <v>45</v>
      </c>
      <c r="E1704" t="s">
        <v>6410</v>
      </c>
      <c r="F1704" t="s">
        <v>6402</v>
      </c>
      <c r="G1704" t="str">
        <f>"3027022"</f>
        <v>0</v>
      </c>
      <c r="H1704">
        <v>900.0</v>
      </c>
      <c r="I1704">
        <v>335.0</v>
      </c>
      <c r="J1704" t="s">
        <v>6411</v>
      </c>
      <c r="K1704" t="s">
        <v>18</v>
      </c>
      <c r="L1704" t="s">
        <v>19</v>
      </c>
    </row>
    <row r="1705" spans="1:12">
      <c r="A1705">
        <v>2438</v>
      </c>
      <c r="B1705" t="s">
        <v>6412</v>
      </c>
      <c r="C1705" t="s">
        <v>2099</v>
      </c>
      <c r="D1705" t="s">
        <v>14</v>
      </c>
      <c r="E1705" t="s">
        <v>6413</v>
      </c>
      <c r="F1705" t="s">
        <v>81</v>
      </c>
      <c r="G1705" t="str">
        <f>"0093021"</f>
        <v>0</v>
      </c>
      <c r="H1705">
        <v>1500.0</v>
      </c>
      <c r="I1705">
        <v>225.0</v>
      </c>
      <c r="J1705" t="s">
        <v>6414</v>
      </c>
      <c r="K1705" t="s">
        <v>18</v>
      </c>
      <c r="L1705" t="s">
        <v>19</v>
      </c>
    </row>
    <row r="1706" spans="1:12">
      <c r="A1706">
        <v>2440</v>
      </c>
      <c r="B1706" t="s">
        <v>6415</v>
      </c>
      <c r="C1706" t="s">
        <v>6416</v>
      </c>
      <c r="D1706" t="s">
        <v>14</v>
      </c>
      <c r="E1706" t="s">
        <v>6417</v>
      </c>
      <c r="F1706" t="s">
        <v>81</v>
      </c>
      <c r="G1706" t="str">
        <f>"0093021"</f>
        <v>0</v>
      </c>
      <c r="H1706">
        <v>900.0</v>
      </c>
      <c r="I1706">
        <v>105.0</v>
      </c>
      <c r="J1706" t="s">
        <v>2090</v>
      </c>
      <c r="K1706" t="s">
        <v>18</v>
      </c>
      <c r="L1706" t="s">
        <v>19</v>
      </c>
    </row>
    <row r="1707" spans="1:12">
      <c r="A1707">
        <v>2441</v>
      </c>
      <c r="B1707" t="s">
        <v>6418</v>
      </c>
      <c r="C1707" t="s">
        <v>6419</v>
      </c>
      <c r="D1707" t="s">
        <v>14</v>
      </c>
      <c r="E1707" t="s">
        <v>6420</v>
      </c>
      <c r="F1707" t="s">
        <v>195</v>
      </c>
      <c r="G1707" t="str">
        <f>"0017051"</f>
        <v>0</v>
      </c>
      <c r="H1707">
        <v>900.0</v>
      </c>
      <c r="I1707">
        <v>135.0</v>
      </c>
      <c r="J1707" t="s">
        <v>1582</v>
      </c>
      <c r="K1707" t="s">
        <v>18</v>
      </c>
      <c r="L1707" t="s">
        <v>19</v>
      </c>
    </row>
    <row r="1708" spans="1:12">
      <c r="A1708">
        <v>2442</v>
      </c>
      <c r="B1708" t="s">
        <v>6421</v>
      </c>
      <c r="C1708" t="s">
        <v>6422</v>
      </c>
      <c r="D1708" t="s">
        <v>45</v>
      </c>
      <c r="E1708" t="s">
        <v>6423</v>
      </c>
      <c r="F1708" t="s">
        <v>815</v>
      </c>
      <c r="G1708" t="str">
        <f>"9053011"</f>
        <v>0</v>
      </c>
      <c r="H1708">
        <v>900.0</v>
      </c>
      <c r="I1708">
        <v>105.0</v>
      </c>
      <c r="J1708" t="s">
        <v>6424</v>
      </c>
      <c r="K1708" t="s">
        <v>18</v>
      </c>
      <c r="L1708" t="s">
        <v>19</v>
      </c>
    </row>
    <row r="1709" spans="1:12">
      <c r="A1709">
        <v>2443</v>
      </c>
      <c r="B1709" t="s">
        <v>6425</v>
      </c>
      <c r="C1709" t="s">
        <v>6426</v>
      </c>
      <c r="D1709" t="s">
        <v>14</v>
      </c>
      <c r="E1709" t="s">
        <v>6427</v>
      </c>
      <c r="F1709" t="s">
        <v>2431</v>
      </c>
      <c r="G1709" t="str">
        <f>"0012110"</f>
        <v>0</v>
      </c>
      <c r="H1709">
        <v>3500.0</v>
      </c>
      <c r="I1709">
        <v>500.0</v>
      </c>
      <c r="J1709" t="s">
        <v>169</v>
      </c>
      <c r="K1709" t="s">
        <v>18</v>
      </c>
      <c r="L1709" t="s">
        <v>19</v>
      </c>
    </row>
    <row r="1710" spans="1:12">
      <c r="A1710">
        <v>2444</v>
      </c>
      <c r="B1710" t="s">
        <v>6428</v>
      </c>
      <c r="C1710" t="s">
        <v>6429</v>
      </c>
      <c r="D1710" t="s">
        <v>45</v>
      </c>
      <c r="E1710" t="s">
        <v>6430</v>
      </c>
      <c r="F1710" t="s">
        <v>1987</v>
      </c>
      <c r="G1710" t="str">
        <f>"0012090"</f>
        <v>0</v>
      </c>
      <c r="H1710">
        <v>4500.0</v>
      </c>
      <c r="I1710">
        <v>600.0</v>
      </c>
      <c r="J1710" t="s">
        <v>6431</v>
      </c>
      <c r="K1710" t="s">
        <v>18</v>
      </c>
      <c r="L1710" t="s">
        <v>19</v>
      </c>
    </row>
    <row r="1711" spans="1:12">
      <c r="A1711">
        <v>2445</v>
      </c>
      <c r="B1711" t="s">
        <v>6432</v>
      </c>
      <c r="C1711" t="s">
        <v>6433</v>
      </c>
      <c r="D1711" t="s">
        <v>14</v>
      </c>
      <c r="E1711" t="s">
        <v>6434</v>
      </c>
      <c r="F1711" t="s">
        <v>2427</v>
      </c>
      <c r="G1711" t="str">
        <f>"0054021"</f>
        <v>0</v>
      </c>
      <c r="H1711">
        <v>1500.0</v>
      </c>
      <c r="I1711">
        <v>225.0</v>
      </c>
      <c r="J1711" t="s">
        <v>6435</v>
      </c>
      <c r="K1711" t="s">
        <v>18</v>
      </c>
      <c r="L1711" t="s">
        <v>19</v>
      </c>
    </row>
    <row r="1712" spans="1:12">
      <c r="A1712">
        <v>2446</v>
      </c>
      <c r="B1712" t="s">
        <v>6436</v>
      </c>
      <c r="C1712" t="s">
        <v>6437</v>
      </c>
      <c r="D1712" t="s">
        <v>45</v>
      </c>
      <c r="E1712" t="s">
        <v>6438</v>
      </c>
      <c r="F1712" t="s">
        <v>2081</v>
      </c>
      <c r="G1712" t="str">
        <f>"3022014"</f>
        <v>0</v>
      </c>
      <c r="H1712">
        <v>1995.0</v>
      </c>
      <c r="I1712">
        <v>267.0</v>
      </c>
      <c r="J1712" t="s">
        <v>4975</v>
      </c>
      <c r="K1712" t="s">
        <v>18</v>
      </c>
      <c r="L1712" t="s">
        <v>19</v>
      </c>
    </row>
    <row r="1713" spans="1:12">
      <c r="A1713">
        <v>2447</v>
      </c>
      <c r="B1713" t="s">
        <v>6439</v>
      </c>
      <c r="C1713" t="s">
        <v>6440</v>
      </c>
      <c r="D1713" t="s">
        <v>45</v>
      </c>
      <c r="E1713" t="s">
        <v>6441</v>
      </c>
      <c r="F1713" t="s">
        <v>195</v>
      </c>
      <c r="G1713" t="str">
        <f>"0017051"</f>
        <v>0</v>
      </c>
      <c r="H1713">
        <v>1255.0</v>
      </c>
      <c r="I1713">
        <v>1188.25</v>
      </c>
      <c r="J1713" t="s">
        <v>4509</v>
      </c>
      <c r="K1713" t="s">
        <v>18</v>
      </c>
      <c r="L1713" t="s">
        <v>19</v>
      </c>
    </row>
    <row r="1714" spans="1:12">
      <c r="A1714">
        <v>2448</v>
      </c>
      <c r="B1714" t="s">
        <v>2935</v>
      </c>
      <c r="C1714" t="s">
        <v>6442</v>
      </c>
      <c r="D1714" t="s">
        <v>45</v>
      </c>
      <c r="E1714" t="s">
        <v>6443</v>
      </c>
      <c r="F1714" t="s">
        <v>1699</v>
      </c>
      <c r="G1714" t="str">
        <f>"9011031"</f>
        <v>0</v>
      </c>
      <c r="H1714">
        <v>900.0</v>
      </c>
      <c r="I1714">
        <v>105.0</v>
      </c>
      <c r="J1714" t="s">
        <v>6444</v>
      </c>
      <c r="K1714" t="s">
        <v>18</v>
      </c>
      <c r="L1714" t="s">
        <v>19</v>
      </c>
    </row>
    <row r="1715" spans="1:12">
      <c r="A1715">
        <v>2449</v>
      </c>
      <c r="B1715" t="s">
        <v>6445</v>
      </c>
      <c r="C1715" t="s">
        <v>6446</v>
      </c>
      <c r="D1715" t="s">
        <v>14</v>
      </c>
      <c r="E1715" t="s">
        <v>6447</v>
      </c>
      <c r="F1715" t="s">
        <v>36</v>
      </c>
      <c r="G1715" t="str">
        <f>"6034011"</f>
        <v>0</v>
      </c>
      <c r="H1715">
        <v>900.0</v>
      </c>
      <c r="I1715">
        <v>127.5</v>
      </c>
      <c r="J1715" t="s">
        <v>6448</v>
      </c>
      <c r="K1715" t="s">
        <v>18</v>
      </c>
      <c r="L1715" t="s">
        <v>19</v>
      </c>
    </row>
    <row r="1716" spans="1:12">
      <c r="A1716">
        <v>2450</v>
      </c>
      <c r="B1716" t="s">
        <v>6449</v>
      </c>
      <c r="C1716" t="s">
        <v>6450</v>
      </c>
      <c r="D1716" t="s">
        <v>14</v>
      </c>
      <c r="E1716" t="s">
        <v>6451</v>
      </c>
      <c r="F1716" t="s">
        <v>322</v>
      </c>
      <c r="G1716" t="str">
        <f>"0091011"</f>
        <v>0</v>
      </c>
      <c r="H1716">
        <v>900.0</v>
      </c>
      <c r="I1716">
        <v>135.0</v>
      </c>
      <c r="J1716" t="s">
        <v>6452</v>
      </c>
      <c r="K1716" t="s">
        <v>18</v>
      </c>
      <c r="L1716" t="s">
        <v>19</v>
      </c>
    </row>
    <row r="1717" spans="1:12">
      <c r="A1717">
        <v>2451</v>
      </c>
      <c r="B1717" t="s">
        <v>6453</v>
      </c>
      <c r="C1717" t="s">
        <v>6454</v>
      </c>
      <c r="D1717" t="s">
        <v>14</v>
      </c>
      <c r="E1717" t="s">
        <v>6455</v>
      </c>
      <c r="F1717" t="s">
        <v>6456</v>
      </c>
      <c r="G1717" t="str">
        <f>"9033021"</f>
        <v>0</v>
      </c>
      <c r="H1717">
        <v>965.0</v>
      </c>
      <c r="I1717">
        <v>144.75</v>
      </c>
      <c r="J1717" t="s">
        <v>3648</v>
      </c>
      <c r="K1717" t="s">
        <v>18</v>
      </c>
      <c r="L1717" t="s">
        <v>19</v>
      </c>
    </row>
    <row r="1718" spans="1:12">
      <c r="A1718">
        <v>2452</v>
      </c>
      <c r="B1718" t="s">
        <v>6457</v>
      </c>
      <c r="C1718" t="s">
        <v>1016</v>
      </c>
      <c r="D1718" t="s">
        <v>14</v>
      </c>
      <c r="E1718" t="s">
        <v>6458</v>
      </c>
      <c r="F1718" t="s">
        <v>349</v>
      </c>
      <c r="G1718" t="str">
        <f>"9011040"</f>
        <v>0</v>
      </c>
      <c r="H1718">
        <v>900.0</v>
      </c>
      <c r="I1718">
        <v>112.5</v>
      </c>
      <c r="J1718" t="s">
        <v>6459</v>
      </c>
      <c r="K1718" t="s">
        <v>18</v>
      </c>
      <c r="L1718" t="s">
        <v>19</v>
      </c>
    </row>
    <row r="1719" spans="1:12">
      <c r="A1719">
        <v>2453</v>
      </c>
      <c r="B1719" t="s">
        <v>6460</v>
      </c>
      <c r="C1719" t="s">
        <v>6461</v>
      </c>
      <c r="D1719" t="s">
        <v>14</v>
      </c>
      <c r="E1719" t="s">
        <v>6462</v>
      </c>
      <c r="F1719" t="s">
        <v>349</v>
      </c>
      <c r="G1719" t="str">
        <f>"9011040"</f>
        <v>0</v>
      </c>
      <c r="H1719">
        <v>900.0</v>
      </c>
      <c r="I1719">
        <v>127.5</v>
      </c>
      <c r="J1719" t="s">
        <v>6463</v>
      </c>
      <c r="K1719" t="s">
        <v>18</v>
      </c>
      <c r="L1719" t="s">
        <v>19</v>
      </c>
    </row>
    <row r="1720" spans="1:12">
      <c r="A1720">
        <v>2454</v>
      </c>
      <c r="B1720" t="s">
        <v>6464</v>
      </c>
      <c r="C1720" t="s">
        <v>1844</v>
      </c>
      <c r="D1720" t="s">
        <v>14</v>
      </c>
      <c r="E1720" t="s">
        <v>6465</v>
      </c>
      <c r="F1720" t="s">
        <v>1652</v>
      </c>
      <c r="G1720" t="str">
        <f>"8026041"</f>
        <v>0</v>
      </c>
      <c r="H1720">
        <v>900.0</v>
      </c>
      <c r="I1720">
        <v>120.0</v>
      </c>
      <c r="J1720" t="s">
        <v>6466</v>
      </c>
      <c r="K1720" t="s">
        <v>18</v>
      </c>
      <c r="L1720" t="s">
        <v>19</v>
      </c>
    </row>
    <row r="1721" spans="1:12">
      <c r="A1721">
        <v>2455</v>
      </c>
      <c r="B1721" t="s">
        <v>6467</v>
      </c>
      <c r="C1721" t="s">
        <v>6468</v>
      </c>
      <c r="D1721" t="s">
        <v>14</v>
      </c>
      <c r="E1721" t="s">
        <v>6469</v>
      </c>
      <c r="F1721" t="s">
        <v>36</v>
      </c>
      <c r="G1721" t="str">
        <f>"6034011"</f>
        <v>0</v>
      </c>
      <c r="H1721">
        <v>900.0</v>
      </c>
      <c r="I1721">
        <v>123.75</v>
      </c>
      <c r="J1721" t="s">
        <v>6470</v>
      </c>
      <c r="K1721" t="s">
        <v>18</v>
      </c>
      <c r="L1721" t="s">
        <v>19</v>
      </c>
    </row>
    <row r="1722" spans="1:12">
      <c r="A1722">
        <v>2456</v>
      </c>
      <c r="B1722" t="s">
        <v>6471</v>
      </c>
      <c r="C1722" t="s">
        <v>6472</v>
      </c>
      <c r="D1722" t="s">
        <v>14</v>
      </c>
      <c r="E1722" t="s">
        <v>6473</v>
      </c>
      <c r="F1722" t="s">
        <v>1652</v>
      </c>
      <c r="G1722" t="str">
        <f>"8026041"</f>
        <v>0</v>
      </c>
      <c r="H1722">
        <v>1100.0</v>
      </c>
      <c r="I1722">
        <v>315.0</v>
      </c>
      <c r="J1722" t="s">
        <v>3024</v>
      </c>
      <c r="K1722" t="s">
        <v>18</v>
      </c>
      <c r="L1722" t="s">
        <v>19</v>
      </c>
    </row>
    <row r="1723" spans="1:12">
      <c r="A1723">
        <v>2457</v>
      </c>
      <c r="B1723" t="s">
        <v>6474</v>
      </c>
      <c r="C1723" t="s">
        <v>6475</v>
      </c>
      <c r="D1723" t="s">
        <v>14</v>
      </c>
      <c r="E1723" t="s">
        <v>6476</v>
      </c>
      <c r="F1723" t="s">
        <v>1652</v>
      </c>
      <c r="G1723" t="str">
        <f>"8026041"</f>
        <v>0</v>
      </c>
      <c r="H1723">
        <v>900.0</v>
      </c>
      <c r="I1723">
        <v>120.0</v>
      </c>
      <c r="J1723" t="s">
        <v>6477</v>
      </c>
      <c r="K1723" t="s">
        <v>18</v>
      </c>
      <c r="L1723" t="s">
        <v>19</v>
      </c>
    </row>
    <row r="1724" spans="1:12">
      <c r="A1724">
        <v>2459</v>
      </c>
      <c r="B1724" t="s">
        <v>6478</v>
      </c>
      <c r="C1724" t="s">
        <v>6479</v>
      </c>
      <c r="D1724" t="s">
        <v>14</v>
      </c>
      <c r="E1724" t="s">
        <v>6480</v>
      </c>
      <c r="F1724" t="s">
        <v>1652</v>
      </c>
      <c r="G1724" t="str">
        <f>"8026041"</f>
        <v>0</v>
      </c>
      <c r="H1724">
        <v>900.0</v>
      </c>
      <c r="I1724">
        <v>120.0</v>
      </c>
      <c r="J1724" t="s">
        <v>820</v>
      </c>
      <c r="K1724" t="s">
        <v>18</v>
      </c>
      <c r="L1724" t="s">
        <v>19</v>
      </c>
    </row>
    <row r="1725" spans="1:12">
      <c r="A1725">
        <v>2460</v>
      </c>
      <c r="B1725" t="s">
        <v>6481</v>
      </c>
      <c r="C1725" t="s">
        <v>6482</v>
      </c>
      <c r="D1725" t="s">
        <v>45</v>
      </c>
      <c r="E1725" t="s">
        <v>6483</v>
      </c>
      <c r="F1725" t="s">
        <v>81</v>
      </c>
      <c r="G1725" t="str">
        <f>"0093021"</f>
        <v>0</v>
      </c>
      <c r="H1725">
        <v>900.0</v>
      </c>
      <c r="I1725">
        <v>135.0</v>
      </c>
      <c r="J1725" t="s">
        <v>5689</v>
      </c>
      <c r="K1725" t="s">
        <v>18</v>
      </c>
      <c r="L1725" t="s">
        <v>19</v>
      </c>
    </row>
    <row r="1726" spans="1:12">
      <c r="A1726">
        <v>2461</v>
      </c>
      <c r="B1726" t="s">
        <v>1493</v>
      </c>
      <c r="C1726" t="s">
        <v>6484</v>
      </c>
      <c r="D1726" t="s">
        <v>14</v>
      </c>
      <c r="E1726" t="s">
        <v>6485</v>
      </c>
      <c r="F1726" t="s">
        <v>106</v>
      </c>
      <c r="G1726" t="str">
        <f>"0066010"</f>
        <v>0</v>
      </c>
      <c r="H1726">
        <v>900.0</v>
      </c>
      <c r="I1726">
        <v>105.0</v>
      </c>
      <c r="J1726" t="s">
        <v>6486</v>
      </c>
      <c r="K1726" t="s">
        <v>18</v>
      </c>
      <c r="L1726" t="s">
        <v>19</v>
      </c>
    </row>
    <row r="1727" spans="1:12">
      <c r="A1727">
        <v>2462</v>
      </c>
      <c r="B1727" t="s">
        <v>676</v>
      </c>
      <c r="C1727" t="s">
        <v>6487</v>
      </c>
      <c r="D1727" t="s">
        <v>14</v>
      </c>
      <c r="E1727" t="s">
        <v>6488</v>
      </c>
      <c r="F1727" t="s">
        <v>349</v>
      </c>
      <c r="G1727" t="str">
        <f>"9011040"</f>
        <v>0</v>
      </c>
      <c r="H1727">
        <v>900.0</v>
      </c>
      <c r="I1727">
        <v>120.0</v>
      </c>
      <c r="J1727" t="s">
        <v>291</v>
      </c>
      <c r="K1727" t="s">
        <v>18</v>
      </c>
      <c r="L1727" t="s">
        <v>19</v>
      </c>
    </row>
    <row r="1728" spans="1:12">
      <c r="A1728">
        <v>2463</v>
      </c>
      <c r="B1728" t="s">
        <v>6489</v>
      </c>
      <c r="C1728" t="s">
        <v>6490</v>
      </c>
      <c r="D1728" t="s">
        <v>14</v>
      </c>
      <c r="E1728" t="s">
        <v>6491</v>
      </c>
      <c r="F1728" t="s">
        <v>1699</v>
      </c>
      <c r="G1728" t="str">
        <f>"9011031"</f>
        <v>0</v>
      </c>
      <c r="H1728">
        <v>900.0</v>
      </c>
      <c r="I1728">
        <v>105.0</v>
      </c>
      <c r="J1728" t="s">
        <v>2235</v>
      </c>
      <c r="K1728" t="s">
        <v>18</v>
      </c>
      <c r="L1728" t="s">
        <v>19</v>
      </c>
    </row>
    <row r="1729" spans="1:12">
      <c r="A1729">
        <v>2464</v>
      </c>
      <c r="B1729" t="s">
        <v>6492</v>
      </c>
      <c r="C1729" t="s">
        <v>6493</v>
      </c>
      <c r="D1729" t="s">
        <v>14</v>
      </c>
      <c r="E1729" t="s">
        <v>6494</v>
      </c>
      <c r="F1729" t="s">
        <v>1699</v>
      </c>
      <c r="G1729" t="str">
        <f>"9011031"</f>
        <v>0</v>
      </c>
      <c r="H1729">
        <v>900.0</v>
      </c>
      <c r="I1729">
        <v>105.0</v>
      </c>
      <c r="J1729" t="s">
        <v>6495</v>
      </c>
      <c r="K1729" t="s">
        <v>18</v>
      </c>
      <c r="L1729" t="s">
        <v>19</v>
      </c>
    </row>
    <row r="1730" spans="1:12">
      <c r="A1730">
        <v>2465</v>
      </c>
      <c r="B1730" t="s">
        <v>866</v>
      </c>
      <c r="C1730" t="s">
        <v>6496</v>
      </c>
      <c r="D1730" t="s">
        <v>14</v>
      </c>
      <c r="E1730" t="s">
        <v>6497</v>
      </c>
      <c r="F1730" t="s">
        <v>349</v>
      </c>
      <c r="G1730" t="str">
        <f>"9011040"</f>
        <v>0</v>
      </c>
      <c r="H1730">
        <v>900.0</v>
      </c>
      <c r="I1730">
        <v>105.0</v>
      </c>
      <c r="J1730" t="s">
        <v>350</v>
      </c>
      <c r="K1730" t="s">
        <v>18</v>
      </c>
      <c r="L1730" t="s">
        <v>19</v>
      </c>
    </row>
    <row r="1731" spans="1:12">
      <c r="A1731">
        <v>2468</v>
      </c>
      <c r="B1731" t="s">
        <v>6498</v>
      </c>
      <c r="C1731" t="s">
        <v>6499</v>
      </c>
      <c r="D1731" t="s">
        <v>14</v>
      </c>
      <c r="E1731" t="s">
        <v>6500</v>
      </c>
      <c r="F1731" t="s">
        <v>3357</v>
      </c>
      <c r="G1731" t="str">
        <f>"9041021"</f>
        <v>0</v>
      </c>
      <c r="H1731">
        <v>930.0</v>
      </c>
      <c r="I1731">
        <v>139.5</v>
      </c>
      <c r="J1731" t="s">
        <v>6069</v>
      </c>
      <c r="K1731" t="s">
        <v>18</v>
      </c>
      <c r="L1731" t="s">
        <v>19</v>
      </c>
    </row>
    <row r="1732" spans="1:12">
      <c r="A1732">
        <v>2469</v>
      </c>
      <c r="B1732" t="s">
        <v>869</v>
      </c>
      <c r="C1732" t="s">
        <v>6501</v>
      </c>
      <c r="D1732" t="s">
        <v>14</v>
      </c>
      <c r="E1732" t="s">
        <v>6502</v>
      </c>
      <c r="F1732" t="s">
        <v>1652</v>
      </c>
      <c r="G1732" t="str">
        <f>"8026041"</f>
        <v>0</v>
      </c>
      <c r="H1732">
        <v>1200.0</v>
      </c>
      <c r="I1732">
        <v>180.0</v>
      </c>
      <c r="J1732" t="s">
        <v>2187</v>
      </c>
      <c r="K1732" t="s">
        <v>18</v>
      </c>
      <c r="L1732" t="s">
        <v>19</v>
      </c>
    </row>
    <row r="1733" spans="1:12">
      <c r="A1733">
        <v>2470</v>
      </c>
      <c r="B1733" t="s">
        <v>6503</v>
      </c>
      <c r="C1733" t="s">
        <v>6504</v>
      </c>
      <c r="D1733" t="s">
        <v>45</v>
      </c>
      <c r="E1733" t="s">
        <v>6505</v>
      </c>
      <c r="F1733" t="s">
        <v>81</v>
      </c>
      <c r="G1733" t="str">
        <f>"0093021"</f>
        <v>0</v>
      </c>
      <c r="H1733">
        <v>1500.0</v>
      </c>
      <c r="I1733">
        <v>575.0</v>
      </c>
      <c r="J1733" t="s">
        <v>6506</v>
      </c>
      <c r="K1733" t="s">
        <v>18</v>
      </c>
      <c r="L1733" t="s">
        <v>19</v>
      </c>
    </row>
    <row r="1734" spans="1:12">
      <c r="A1734">
        <v>2471</v>
      </c>
      <c r="B1734" t="s">
        <v>6507</v>
      </c>
      <c r="C1734" t="s">
        <v>6508</v>
      </c>
      <c r="D1734" t="s">
        <v>14</v>
      </c>
      <c r="E1734" t="s">
        <v>6509</v>
      </c>
      <c r="F1734" t="s">
        <v>1699</v>
      </c>
      <c r="G1734" t="str">
        <f>"9011031"</f>
        <v>0</v>
      </c>
      <c r="H1734">
        <v>900.0</v>
      </c>
      <c r="I1734">
        <v>120.0</v>
      </c>
      <c r="J1734" t="s">
        <v>3996</v>
      </c>
      <c r="K1734" t="s">
        <v>18</v>
      </c>
      <c r="L1734" t="s">
        <v>19</v>
      </c>
    </row>
    <row r="1735" spans="1:12">
      <c r="A1735">
        <v>2472</v>
      </c>
      <c r="B1735" t="s">
        <v>2664</v>
      </c>
      <c r="C1735" t="s">
        <v>6510</v>
      </c>
      <c r="D1735" t="s">
        <v>45</v>
      </c>
      <c r="E1735" t="s">
        <v>6511</v>
      </c>
      <c r="F1735" t="s">
        <v>1699</v>
      </c>
      <c r="G1735" t="str">
        <f>"9011031"</f>
        <v>0</v>
      </c>
      <c r="H1735">
        <v>900.0</v>
      </c>
      <c r="I1735">
        <v>135.0</v>
      </c>
      <c r="J1735" t="s">
        <v>6512</v>
      </c>
      <c r="K1735" t="s">
        <v>18</v>
      </c>
      <c r="L1735" t="s">
        <v>19</v>
      </c>
    </row>
    <row r="1736" spans="1:12">
      <c r="A1736">
        <v>2473</v>
      </c>
      <c r="B1736" t="s">
        <v>6513</v>
      </c>
      <c r="C1736" t="s">
        <v>6514</v>
      </c>
      <c r="D1736" t="s">
        <v>45</v>
      </c>
      <c r="E1736" t="s">
        <v>6515</v>
      </c>
      <c r="F1736" t="s">
        <v>473</v>
      </c>
      <c r="G1736" t="str">
        <f>"0094010"</f>
        <v>0</v>
      </c>
      <c r="H1736">
        <v>900.0</v>
      </c>
      <c r="I1736">
        <v>105.0</v>
      </c>
      <c r="J1736" t="s">
        <v>3109</v>
      </c>
      <c r="K1736" t="s">
        <v>18</v>
      </c>
      <c r="L1736" t="s">
        <v>19</v>
      </c>
    </row>
    <row r="1737" spans="1:12">
      <c r="A1737">
        <v>2474</v>
      </c>
      <c r="B1737" t="s">
        <v>6516</v>
      </c>
      <c r="C1737" t="s">
        <v>6517</v>
      </c>
      <c r="D1737" t="s">
        <v>45</v>
      </c>
      <c r="E1737" t="s">
        <v>6518</v>
      </c>
      <c r="F1737" t="s">
        <v>81</v>
      </c>
      <c r="G1737" t="str">
        <f>"0093021"</f>
        <v>0</v>
      </c>
      <c r="H1737">
        <v>900.0</v>
      </c>
      <c r="I1737">
        <v>105.0</v>
      </c>
      <c r="J1737" t="s">
        <v>3109</v>
      </c>
      <c r="K1737" t="s">
        <v>18</v>
      </c>
      <c r="L1737" t="s">
        <v>19</v>
      </c>
    </row>
    <row r="1738" spans="1:12">
      <c r="A1738">
        <v>2475</v>
      </c>
      <c r="B1738" t="s">
        <v>6519</v>
      </c>
      <c r="C1738" t="s">
        <v>6520</v>
      </c>
      <c r="D1738" t="s">
        <v>45</v>
      </c>
      <c r="E1738" t="s">
        <v>6521</v>
      </c>
      <c r="F1738" t="s">
        <v>1699</v>
      </c>
      <c r="G1738" t="str">
        <f>"9011031"</f>
        <v>0</v>
      </c>
      <c r="H1738">
        <v>900.0</v>
      </c>
      <c r="I1738">
        <v>105.0</v>
      </c>
      <c r="J1738" t="s">
        <v>998</v>
      </c>
      <c r="K1738" t="s">
        <v>18</v>
      </c>
      <c r="L1738" t="s">
        <v>19</v>
      </c>
    </row>
    <row r="1739" spans="1:12">
      <c r="A1739">
        <v>2476</v>
      </c>
      <c r="B1739" t="s">
        <v>6522</v>
      </c>
      <c r="C1739" t="s">
        <v>6523</v>
      </c>
      <c r="D1739" t="s">
        <v>45</v>
      </c>
      <c r="E1739" t="s">
        <v>6524</v>
      </c>
      <c r="F1739" t="s">
        <v>1699</v>
      </c>
      <c r="G1739" t="str">
        <f>"9011031"</f>
        <v>0</v>
      </c>
      <c r="H1739">
        <v>900.0</v>
      </c>
      <c r="I1739">
        <v>105.0</v>
      </c>
      <c r="J1739" t="s">
        <v>4676</v>
      </c>
      <c r="K1739" t="s">
        <v>18</v>
      </c>
      <c r="L1739" t="s">
        <v>19</v>
      </c>
    </row>
    <row r="1740" spans="1:12">
      <c r="A1740">
        <v>2477</v>
      </c>
      <c r="B1740" t="s">
        <v>6525</v>
      </c>
      <c r="C1740" t="s">
        <v>6526</v>
      </c>
      <c r="D1740" t="s">
        <v>45</v>
      </c>
      <c r="E1740" t="s">
        <v>6527</v>
      </c>
      <c r="F1740" t="s">
        <v>322</v>
      </c>
      <c r="G1740" t="str">
        <f>"0091011"</f>
        <v>0</v>
      </c>
      <c r="H1740">
        <v>1370.0</v>
      </c>
      <c r="I1740">
        <v>505.5</v>
      </c>
      <c r="J1740" t="s">
        <v>6528</v>
      </c>
      <c r="K1740" t="s">
        <v>18</v>
      </c>
      <c r="L1740" t="s">
        <v>19</v>
      </c>
    </row>
    <row r="1741" spans="1:12">
      <c r="A1741">
        <v>2479</v>
      </c>
      <c r="B1741" t="s">
        <v>6529</v>
      </c>
      <c r="C1741" t="s">
        <v>6530</v>
      </c>
      <c r="D1741" t="s">
        <v>14</v>
      </c>
      <c r="E1741" t="s">
        <v>6531</v>
      </c>
      <c r="F1741" t="s">
        <v>31</v>
      </c>
      <c r="G1741" t="str">
        <f>"0103050"</f>
        <v>0</v>
      </c>
      <c r="H1741">
        <v>900.0</v>
      </c>
      <c r="I1741">
        <v>127.5</v>
      </c>
      <c r="J1741" t="s">
        <v>430</v>
      </c>
      <c r="K1741" t="s">
        <v>18</v>
      </c>
      <c r="L1741" t="s">
        <v>19</v>
      </c>
    </row>
    <row r="1742" spans="1:12">
      <c r="A1742">
        <v>2480</v>
      </c>
      <c r="B1742" t="s">
        <v>6532</v>
      </c>
      <c r="C1742" t="s">
        <v>6533</v>
      </c>
      <c r="D1742" t="s">
        <v>14</v>
      </c>
      <c r="E1742" t="s">
        <v>6534</v>
      </c>
      <c r="F1742" t="s">
        <v>31</v>
      </c>
      <c r="G1742" t="str">
        <f>"0103050"</f>
        <v>0</v>
      </c>
      <c r="H1742">
        <v>1020.0</v>
      </c>
      <c r="I1742">
        <v>153.0</v>
      </c>
      <c r="J1742" t="s">
        <v>6535</v>
      </c>
      <c r="K1742" t="s">
        <v>18</v>
      </c>
      <c r="L1742" t="s">
        <v>19</v>
      </c>
    </row>
    <row r="1743" spans="1:12">
      <c r="A1743">
        <v>2481</v>
      </c>
      <c r="B1743" t="s">
        <v>6536</v>
      </c>
      <c r="C1743" t="s">
        <v>6537</v>
      </c>
      <c r="D1743" t="s">
        <v>14</v>
      </c>
      <c r="E1743" t="s">
        <v>6538</v>
      </c>
      <c r="F1743" t="s">
        <v>31</v>
      </c>
      <c r="G1743" t="str">
        <f>"0103050"</f>
        <v>0</v>
      </c>
      <c r="H1743">
        <v>1150.0</v>
      </c>
      <c r="I1743">
        <v>372.5</v>
      </c>
      <c r="J1743" t="s">
        <v>646</v>
      </c>
      <c r="K1743" t="s">
        <v>18</v>
      </c>
      <c r="L1743" t="s">
        <v>19</v>
      </c>
    </row>
    <row r="1744" spans="1:12">
      <c r="A1744">
        <v>2482</v>
      </c>
      <c r="B1744" t="s">
        <v>54</v>
      </c>
      <c r="C1744" t="s">
        <v>6539</v>
      </c>
      <c r="D1744" t="s">
        <v>14</v>
      </c>
      <c r="E1744" t="s">
        <v>6540</v>
      </c>
      <c r="F1744" t="s">
        <v>36</v>
      </c>
      <c r="G1744" t="str">
        <f>"6034011"</f>
        <v>0</v>
      </c>
      <c r="H1744">
        <v>900.0</v>
      </c>
      <c r="I1744">
        <v>123.75</v>
      </c>
      <c r="J1744" t="s">
        <v>6541</v>
      </c>
      <c r="K1744" t="s">
        <v>18</v>
      </c>
      <c r="L1744" t="s">
        <v>19</v>
      </c>
    </row>
    <row r="1745" spans="1:12">
      <c r="A1745">
        <v>2483</v>
      </c>
      <c r="B1745" t="s">
        <v>6542</v>
      </c>
      <c r="C1745" t="s">
        <v>6543</v>
      </c>
      <c r="D1745" t="s">
        <v>45</v>
      </c>
      <c r="E1745" t="s">
        <v>6544</v>
      </c>
      <c r="F1745" t="s">
        <v>168</v>
      </c>
      <c r="G1745" t="str">
        <f>"8035010"</f>
        <v>0</v>
      </c>
      <c r="H1745">
        <v>950.0</v>
      </c>
      <c r="I1745">
        <v>250.0</v>
      </c>
      <c r="J1745" t="s">
        <v>430</v>
      </c>
      <c r="K1745" t="s">
        <v>18</v>
      </c>
      <c r="L1745" t="s">
        <v>19</v>
      </c>
    </row>
    <row r="1746" spans="1:12">
      <c r="A1746">
        <v>2484</v>
      </c>
      <c r="B1746" t="s">
        <v>6545</v>
      </c>
      <c r="C1746" t="s">
        <v>6546</v>
      </c>
      <c r="D1746" t="s">
        <v>14</v>
      </c>
      <c r="E1746" t="s">
        <v>6547</v>
      </c>
      <c r="F1746" t="s">
        <v>31</v>
      </c>
      <c r="G1746" t="str">
        <f>"0103050"</f>
        <v>0</v>
      </c>
      <c r="H1746">
        <v>900.0</v>
      </c>
      <c r="I1746">
        <v>123.0</v>
      </c>
      <c r="J1746" t="s">
        <v>6548</v>
      </c>
      <c r="K1746" t="s">
        <v>18</v>
      </c>
      <c r="L1746" t="s">
        <v>19</v>
      </c>
    </row>
    <row r="1747" spans="1:12">
      <c r="A1747">
        <v>2485</v>
      </c>
      <c r="B1747" t="s">
        <v>6549</v>
      </c>
      <c r="C1747" t="s">
        <v>6550</v>
      </c>
      <c r="D1747" t="s">
        <v>45</v>
      </c>
      <c r="E1747" t="s">
        <v>6551</v>
      </c>
      <c r="F1747" t="s">
        <v>31</v>
      </c>
      <c r="G1747" t="str">
        <f>"0103050"</f>
        <v>0</v>
      </c>
      <c r="H1747">
        <v>900.0</v>
      </c>
      <c r="I1747">
        <v>120.0</v>
      </c>
      <c r="J1747" t="s">
        <v>1262</v>
      </c>
      <c r="K1747" t="s">
        <v>18</v>
      </c>
      <c r="L1747" t="s">
        <v>19</v>
      </c>
    </row>
    <row r="1748" spans="1:12">
      <c r="A1748">
        <v>2486</v>
      </c>
      <c r="B1748" t="s">
        <v>6552</v>
      </c>
      <c r="C1748" t="s">
        <v>6553</v>
      </c>
      <c r="D1748" t="s">
        <v>14</v>
      </c>
      <c r="E1748" t="s">
        <v>6554</v>
      </c>
      <c r="F1748" t="s">
        <v>4718</v>
      </c>
      <c r="G1748" t="str">
        <f>"0103100"</f>
        <v>0</v>
      </c>
      <c r="H1748">
        <v>1480.0</v>
      </c>
      <c r="I1748">
        <v>222.0</v>
      </c>
      <c r="J1748" t="s">
        <v>6555</v>
      </c>
      <c r="K1748" t="s">
        <v>18</v>
      </c>
      <c r="L1748" t="s">
        <v>19</v>
      </c>
    </row>
    <row r="1749" spans="1:12">
      <c r="A1749">
        <v>2487</v>
      </c>
      <c r="B1749" t="s">
        <v>4047</v>
      </c>
      <c r="C1749" t="s">
        <v>6556</v>
      </c>
      <c r="D1749" t="s">
        <v>45</v>
      </c>
      <c r="E1749" t="s">
        <v>6557</v>
      </c>
      <c r="F1749" t="s">
        <v>81</v>
      </c>
      <c r="G1749" t="str">
        <f>"0093021"</f>
        <v>0</v>
      </c>
      <c r="H1749">
        <v>1000.0</v>
      </c>
      <c r="I1749">
        <v>150.0</v>
      </c>
      <c r="J1749" t="s">
        <v>6084</v>
      </c>
      <c r="K1749" t="s">
        <v>18</v>
      </c>
      <c r="L1749" t="s">
        <v>19</v>
      </c>
    </row>
    <row r="1750" spans="1:12">
      <c r="A1750">
        <v>2488</v>
      </c>
      <c r="B1750" t="s">
        <v>892</v>
      </c>
      <c r="C1750" t="s">
        <v>6558</v>
      </c>
      <c r="D1750" t="s">
        <v>45</v>
      </c>
      <c r="E1750" t="s">
        <v>6559</v>
      </c>
      <c r="F1750" t="s">
        <v>195</v>
      </c>
      <c r="G1750" t="str">
        <f>"0017051"</f>
        <v>0</v>
      </c>
      <c r="H1750">
        <v>975.0</v>
      </c>
      <c r="I1750">
        <v>146.25</v>
      </c>
      <c r="J1750" t="s">
        <v>6560</v>
      </c>
      <c r="K1750" t="s">
        <v>18</v>
      </c>
      <c r="L1750" t="s">
        <v>19</v>
      </c>
    </row>
    <row r="1751" spans="1:12">
      <c r="A1751">
        <v>2489</v>
      </c>
      <c r="B1751" t="s">
        <v>6561</v>
      </c>
      <c r="C1751" t="s">
        <v>6562</v>
      </c>
      <c r="D1751" t="s">
        <v>45</v>
      </c>
      <c r="E1751" t="s">
        <v>6563</v>
      </c>
      <c r="F1751" t="s">
        <v>322</v>
      </c>
      <c r="G1751" t="str">
        <f>"0091011"</f>
        <v>0</v>
      </c>
      <c r="H1751">
        <v>1025.0</v>
      </c>
      <c r="I1751">
        <v>153.75</v>
      </c>
      <c r="J1751" t="s">
        <v>522</v>
      </c>
      <c r="K1751" t="s">
        <v>18</v>
      </c>
      <c r="L1751" t="s">
        <v>19</v>
      </c>
    </row>
    <row r="1752" spans="1:12">
      <c r="A1752">
        <v>2491</v>
      </c>
      <c r="B1752" t="s">
        <v>6564</v>
      </c>
      <c r="C1752" t="s">
        <v>6565</v>
      </c>
      <c r="D1752" t="s">
        <v>45</v>
      </c>
      <c r="E1752" t="s">
        <v>6566</v>
      </c>
      <c r="F1752" t="s">
        <v>1520</v>
      </c>
      <c r="G1752" t="str">
        <f>"8034410"</f>
        <v>0</v>
      </c>
      <c r="H1752">
        <v>925.0</v>
      </c>
      <c r="I1752">
        <v>138.75</v>
      </c>
      <c r="J1752" t="s">
        <v>925</v>
      </c>
      <c r="K1752" t="s">
        <v>18</v>
      </c>
      <c r="L1752" t="s">
        <v>19</v>
      </c>
    </row>
    <row r="1753" spans="1:12">
      <c r="A1753">
        <v>2492</v>
      </c>
      <c r="B1753" t="s">
        <v>6567</v>
      </c>
      <c r="C1753" t="s">
        <v>6568</v>
      </c>
      <c r="D1753" t="s">
        <v>14</v>
      </c>
      <c r="E1753" t="s">
        <v>6569</v>
      </c>
      <c r="F1753" t="s">
        <v>1624</v>
      </c>
      <c r="G1753" t="str">
        <f>"8011060"</f>
        <v>0</v>
      </c>
      <c r="H1753">
        <v>1700.0</v>
      </c>
      <c r="I1753">
        <v>255.0</v>
      </c>
      <c r="J1753" t="s">
        <v>6570</v>
      </c>
      <c r="K1753" t="s">
        <v>18</v>
      </c>
      <c r="L1753" t="s">
        <v>19</v>
      </c>
    </row>
    <row r="1754" spans="1:12">
      <c r="A1754">
        <v>2493</v>
      </c>
      <c r="B1754" t="s">
        <v>6571</v>
      </c>
      <c r="C1754" t="s">
        <v>6572</v>
      </c>
      <c r="D1754" t="s">
        <v>45</v>
      </c>
      <c r="E1754" t="s">
        <v>6573</v>
      </c>
      <c r="F1754" t="s">
        <v>119</v>
      </c>
      <c r="G1754" t="str">
        <f>"0091012"</f>
        <v>0</v>
      </c>
      <c r="H1754">
        <v>1000.0</v>
      </c>
      <c r="I1754">
        <v>150.0</v>
      </c>
      <c r="J1754" t="s">
        <v>6574</v>
      </c>
      <c r="K1754" t="s">
        <v>18</v>
      </c>
      <c r="L1754" t="s">
        <v>19</v>
      </c>
    </row>
    <row r="1755" spans="1:12">
      <c r="A1755">
        <v>2494</v>
      </c>
      <c r="B1755" t="s">
        <v>6575</v>
      </c>
      <c r="C1755" t="s">
        <v>6576</v>
      </c>
      <c r="D1755" t="s">
        <v>45</v>
      </c>
      <c r="E1755" t="s">
        <v>6577</v>
      </c>
      <c r="F1755" t="s">
        <v>1624</v>
      </c>
      <c r="G1755" t="str">
        <f>"8011060"</f>
        <v>0</v>
      </c>
      <c r="H1755">
        <v>3300.0</v>
      </c>
      <c r="I1755">
        <v>495.0</v>
      </c>
      <c r="J1755" t="s">
        <v>5774</v>
      </c>
      <c r="K1755" t="s">
        <v>18</v>
      </c>
      <c r="L1755" t="s">
        <v>19</v>
      </c>
    </row>
    <row r="1756" spans="1:12">
      <c r="A1756">
        <v>2495</v>
      </c>
      <c r="B1756" t="s">
        <v>6578</v>
      </c>
      <c r="C1756" t="s">
        <v>6579</v>
      </c>
      <c r="D1756" t="s">
        <v>45</v>
      </c>
      <c r="E1756" t="s">
        <v>6580</v>
      </c>
      <c r="F1756" t="s">
        <v>81</v>
      </c>
      <c r="G1756" t="str">
        <f>"0093021"</f>
        <v>0</v>
      </c>
      <c r="H1756">
        <v>900.0</v>
      </c>
      <c r="I1756">
        <v>116.25</v>
      </c>
      <c r="J1756" t="s">
        <v>3261</v>
      </c>
      <c r="K1756" t="s">
        <v>18</v>
      </c>
      <c r="L1756" t="s">
        <v>19</v>
      </c>
    </row>
    <row r="1757" spans="1:12">
      <c r="A1757">
        <v>2496</v>
      </c>
      <c r="B1757" t="s">
        <v>3662</v>
      </c>
      <c r="C1757" t="s">
        <v>6581</v>
      </c>
      <c r="D1757" t="s">
        <v>45</v>
      </c>
      <c r="E1757" t="s">
        <v>6582</v>
      </c>
      <c r="F1757" t="s">
        <v>322</v>
      </c>
      <c r="G1757" t="str">
        <f>"0090868"</f>
        <v>0</v>
      </c>
      <c r="H1757">
        <v>1237.0</v>
      </c>
      <c r="I1757">
        <v>185.55</v>
      </c>
      <c r="J1757" t="s">
        <v>2291</v>
      </c>
      <c r="K1757" t="s">
        <v>18</v>
      </c>
      <c r="L1757" t="s">
        <v>19</v>
      </c>
    </row>
    <row r="1758" spans="1:12">
      <c r="A1758">
        <v>2497</v>
      </c>
      <c r="B1758" t="s">
        <v>6583</v>
      </c>
      <c r="C1758" t="s">
        <v>6584</v>
      </c>
      <c r="D1758" t="s">
        <v>45</v>
      </c>
      <c r="E1758" t="s">
        <v>6585</v>
      </c>
      <c r="F1758" t="s">
        <v>2290</v>
      </c>
      <c r="G1758" t="str">
        <f>"0013011"</f>
        <v>0</v>
      </c>
      <c r="H1758">
        <v>900.0</v>
      </c>
      <c r="I1758">
        <v>135.0</v>
      </c>
      <c r="J1758" t="s">
        <v>2581</v>
      </c>
      <c r="K1758" t="s">
        <v>18</v>
      </c>
      <c r="L1758" t="s">
        <v>19</v>
      </c>
    </row>
    <row r="1759" spans="1:12">
      <c r="A1759">
        <v>2498</v>
      </c>
      <c r="B1759" t="s">
        <v>6586</v>
      </c>
      <c r="C1759" t="s">
        <v>6587</v>
      </c>
      <c r="D1759" t="s">
        <v>14</v>
      </c>
      <c r="E1759" t="s">
        <v>6588</v>
      </c>
      <c r="F1759" t="s">
        <v>6589</v>
      </c>
      <c r="G1759" t="str">
        <f>"0101082"</f>
        <v>0</v>
      </c>
      <c r="H1759">
        <v>1540.0</v>
      </c>
      <c r="I1759">
        <v>360.0</v>
      </c>
      <c r="J1759" t="s">
        <v>5132</v>
      </c>
      <c r="K1759" t="s">
        <v>18</v>
      </c>
      <c r="L1759" t="s">
        <v>19</v>
      </c>
    </row>
    <row r="1760" spans="1:12">
      <c r="A1760">
        <v>2499</v>
      </c>
      <c r="B1760" t="s">
        <v>6590</v>
      </c>
      <c r="C1760" t="s">
        <v>6591</v>
      </c>
      <c r="D1760" t="s">
        <v>14</v>
      </c>
      <c r="E1760" t="s">
        <v>6592</v>
      </c>
      <c r="F1760" t="s">
        <v>91</v>
      </c>
      <c r="G1760" t="str">
        <f>"0101071"</f>
        <v>0</v>
      </c>
      <c r="H1760">
        <v>2000.0</v>
      </c>
      <c r="I1760">
        <v>300.0</v>
      </c>
      <c r="J1760" t="s">
        <v>4526</v>
      </c>
      <c r="K1760" t="s">
        <v>18</v>
      </c>
      <c r="L1760" t="s">
        <v>19</v>
      </c>
    </row>
    <row r="1761" spans="1:12">
      <c r="A1761">
        <v>2500</v>
      </c>
      <c r="B1761" t="s">
        <v>6593</v>
      </c>
      <c r="C1761" t="s">
        <v>6594</v>
      </c>
      <c r="D1761" t="s">
        <v>45</v>
      </c>
      <c r="E1761" t="s">
        <v>6595</v>
      </c>
      <c r="F1761" t="s">
        <v>2290</v>
      </c>
      <c r="G1761" t="str">
        <f>"0013011"</f>
        <v>0</v>
      </c>
      <c r="H1761">
        <v>1025.0</v>
      </c>
      <c r="I1761">
        <v>153.75</v>
      </c>
      <c r="J1761" t="s">
        <v>5906</v>
      </c>
      <c r="K1761" t="s">
        <v>18</v>
      </c>
      <c r="L1761" t="s">
        <v>19</v>
      </c>
    </row>
    <row r="1762" spans="1:12">
      <c r="A1762">
        <v>2501</v>
      </c>
      <c r="B1762" t="s">
        <v>6596</v>
      </c>
      <c r="C1762" t="s">
        <v>6597</v>
      </c>
      <c r="D1762" t="s">
        <v>45</v>
      </c>
      <c r="E1762" t="s">
        <v>6598</v>
      </c>
      <c r="F1762" t="s">
        <v>6599</v>
      </c>
      <c r="G1762" t="str">
        <f>"0095063"</f>
        <v>0</v>
      </c>
      <c r="H1762">
        <v>1000.0</v>
      </c>
      <c r="I1762">
        <v>150.0</v>
      </c>
      <c r="J1762" t="s">
        <v>6600</v>
      </c>
      <c r="K1762" t="s">
        <v>18</v>
      </c>
      <c r="L1762" t="s">
        <v>19</v>
      </c>
    </row>
    <row r="1763" spans="1:12">
      <c r="A1763">
        <v>2502</v>
      </c>
      <c r="B1763" t="s">
        <v>6601</v>
      </c>
      <c r="C1763" t="s">
        <v>6602</v>
      </c>
      <c r="D1763" t="s">
        <v>45</v>
      </c>
      <c r="E1763" t="s">
        <v>6603</v>
      </c>
      <c r="F1763" t="s">
        <v>6604</v>
      </c>
      <c r="G1763" t="str">
        <f>"0101081"</f>
        <v>0</v>
      </c>
      <c r="H1763">
        <v>800.0</v>
      </c>
      <c r="I1763">
        <v>120.0</v>
      </c>
      <c r="J1763" t="s">
        <v>6605</v>
      </c>
      <c r="K1763" t="s">
        <v>18</v>
      </c>
      <c r="L1763" t="s">
        <v>19</v>
      </c>
    </row>
    <row r="1764" spans="1:12">
      <c r="A1764">
        <v>2503</v>
      </c>
      <c r="B1764" t="s">
        <v>6606</v>
      </c>
      <c r="C1764" t="s">
        <v>6607</v>
      </c>
      <c r="D1764" t="s">
        <v>45</v>
      </c>
      <c r="E1764" t="s">
        <v>6608</v>
      </c>
      <c r="F1764" t="s">
        <v>6604</v>
      </c>
      <c r="G1764" t="str">
        <f>"0101081"</f>
        <v>0</v>
      </c>
      <c r="H1764">
        <v>900.0</v>
      </c>
      <c r="I1764">
        <v>127.5</v>
      </c>
      <c r="J1764" t="s">
        <v>6609</v>
      </c>
      <c r="K1764" t="s">
        <v>18</v>
      </c>
      <c r="L1764" t="s">
        <v>19</v>
      </c>
    </row>
    <row r="1765" spans="1:12">
      <c r="A1765">
        <v>2504</v>
      </c>
      <c r="B1765" t="s">
        <v>5907</v>
      </c>
      <c r="C1765" t="s">
        <v>5220</v>
      </c>
      <c r="D1765" t="s">
        <v>45</v>
      </c>
      <c r="E1765" t="s">
        <v>6610</v>
      </c>
      <c r="F1765" t="s">
        <v>243</v>
      </c>
      <c r="G1765" t="str">
        <f>"0095050"</f>
        <v>0</v>
      </c>
      <c r="H1765">
        <v>1125.0</v>
      </c>
      <c r="I1765">
        <v>368.75</v>
      </c>
      <c r="J1765" t="s">
        <v>6611</v>
      </c>
      <c r="K1765" t="s">
        <v>18</v>
      </c>
      <c r="L1765" t="s">
        <v>19</v>
      </c>
    </row>
    <row r="1766" spans="1:12">
      <c r="A1766">
        <v>2505</v>
      </c>
      <c r="B1766" t="s">
        <v>6612</v>
      </c>
      <c r="C1766" t="s">
        <v>6613</v>
      </c>
      <c r="D1766" t="s">
        <v>14</v>
      </c>
      <c r="E1766" t="s">
        <v>6614</v>
      </c>
      <c r="F1766" t="s">
        <v>243</v>
      </c>
      <c r="G1766" t="str">
        <f>"0095050"</f>
        <v>0</v>
      </c>
      <c r="H1766">
        <v>900.0</v>
      </c>
      <c r="I1766">
        <v>116.25</v>
      </c>
      <c r="J1766" t="s">
        <v>6615</v>
      </c>
      <c r="K1766" t="s">
        <v>18</v>
      </c>
      <c r="L1766" t="s">
        <v>19</v>
      </c>
    </row>
    <row r="1767" spans="1:12">
      <c r="A1767">
        <v>2506</v>
      </c>
      <c r="B1767" t="s">
        <v>866</v>
      </c>
      <c r="C1767" t="s">
        <v>4745</v>
      </c>
      <c r="D1767" t="s">
        <v>14</v>
      </c>
      <c r="E1767" t="s">
        <v>6616</v>
      </c>
      <c r="F1767" t="s">
        <v>738</v>
      </c>
      <c r="G1767" t="str">
        <f>"0101110"</f>
        <v>0</v>
      </c>
      <c r="H1767">
        <v>1050.0</v>
      </c>
      <c r="I1767">
        <v>307.5</v>
      </c>
      <c r="J1767" t="s">
        <v>6617</v>
      </c>
      <c r="K1767" t="s">
        <v>18</v>
      </c>
      <c r="L1767" t="s">
        <v>19</v>
      </c>
    </row>
    <row r="1768" spans="1:12">
      <c r="A1768">
        <v>2507</v>
      </c>
      <c r="B1768" t="s">
        <v>6618</v>
      </c>
      <c r="C1768" t="s">
        <v>6619</v>
      </c>
      <c r="D1768" t="s">
        <v>14</v>
      </c>
      <c r="E1768" t="s">
        <v>6620</v>
      </c>
      <c r="F1768" t="s">
        <v>36</v>
      </c>
      <c r="G1768" t="str">
        <f>"6034011"</f>
        <v>0</v>
      </c>
      <c r="H1768">
        <v>900.0</v>
      </c>
      <c r="I1768">
        <v>112.5</v>
      </c>
      <c r="J1768" t="s">
        <v>6621</v>
      </c>
      <c r="K1768" t="s">
        <v>18</v>
      </c>
      <c r="L1768" t="s">
        <v>19</v>
      </c>
    </row>
    <row r="1769" spans="1:12">
      <c r="A1769">
        <v>2508</v>
      </c>
      <c r="B1769" t="s">
        <v>6622</v>
      </c>
      <c r="C1769" t="s">
        <v>6623</v>
      </c>
      <c r="D1769" t="s">
        <v>45</v>
      </c>
      <c r="E1769" t="s">
        <v>6624</v>
      </c>
      <c r="F1769" t="s">
        <v>91</v>
      </c>
      <c r="G1769" t="str">
        <f>"0101071"</f>
        <v>0</v>
      </c>
      <c r="H1769">
        <v>900.0</v>
      </c>
      <c r="I1769">
        <v>105.0</v>
      </c>
      <c r="J1769" t="s">
        <v>6625</v>
      </c>
      <c r="K1769" t="s">
        <v>18</v>
      </c>
      <c r="L1769" t="s">
        <v>19</v>
      </c>
    </row>
    <row r="1770" spans="1:12">
      <c r="A1770">
        <v>2509</v>
      </c>
      <c r="B1770" t="s">
        <v>6626</v>
      </c>
      <c r="C1770" t="s">
        <v>6627</v>
      </c>
      <c r="D1770" t="s">
        <v>14</v>
      </c>
      <c r="E1770" t="s">
        <v>6628</v>
      </c>
      <c r="F1770" t="s">
        <v>81</v>
      </c>
      <c r="G1770" t="str">
        <f>"0093021"</f>
        <v>0</v>
      </c>
      <c r="H1770">
        <v>900.0</v>
      </c>
      <c r="I1770">
        <v>120.0</v>
      </c>
      <c r="J1770" t="s">
        <v>6629</v>
      </c>
      <c r="K1770" t="s">
        <v>18</v>
      </c>
      <c r="L1770" t="s">
        <v>19</v>
      </c>
    </row>
    <row r="1771" spans="1:12">
      <c r="A1771">
        <v>2510</v>
      </c>
      <c r="B1771" t="s">
        <v>6630</v>
      </c>
      <c r="C1771" t="s">
        <v>6631</v>
      </c>
      <c r="D1771" t="s">
        <v>45</v>
      </c>
      <c r="E1771" t="s">
        <v>6632</v>
      </c>
      <c r="F1771" t="s">
        <v>124</v>
      </c>
      <c r="G1771" t="str">
        <f>"0071051"</f>
        <v>0</v>
      </c>
      <c r="H1771">
        <v>900.0</v>
      </c>
      <c r="I1771">
        <v>120.0</v>
      </c>
      <c r="J1771" t="s">
        <v>6633</v>
      </c>
      <c r="K1771" t="s">
        <v>18</v>
      </c>
      <c r="L1771" t="s">
        <v>19</v>
      </c>
    </row>
    <row r="1772" spans="1:12">
      <c r="A1772">
        <v>2511</v>
      </c>
      <c r="B1772" t="s">
        <v>6634</v>
      </c>
      <c r="C1772" t="s">
        <v>6635</v>
      </c>
      <c r="D1772" t="s">
        <v>14</v>
      </c>
      <c r="E1772" t="s">
        <v>6636</v>
      </c>
      <c r="F1772" t="s">
        <v>230</v>
      </c>
      <c r="G1772" t="str">
        <f>"0071041"</f>
        <v>0</v>
      </c>
      <c r="H1772">
        <v>900.0</v>
      </c>
      <c r="I1772">
        <v>121.5</v>
      </c>
      <c r="J1772" t="s">
        <v>6637</v>
      </c>
      <c r="K1772" t="s">
        <v>18</v>
      </c>
      <c r="L1772" t="s">
        <v>19</v>
      </c>
    </row>
    <row r="1773" spans="1:12">
      <c r="A1773">
        <v>2512</v>
      </c>
      <c r="B1773" t="s">
        <v>6638</v>
      </c>
      <c r="C1773" t="s">
        <v>6639</v>
      </c>
      <c r="D1773" t="s">
        <v>45</v>
      </c>
      <c r="E1773" t="s">
        <v>6640</v>
      </c>
      <c r="F1773" t="s">
        <v>81</v>
      </c>
      <c r="G1773" t="str">
        <f>"0093021"</f>
        <v>0</v>
      </c>
      <c r="H1773">
        <v>900.0</v>
      </c>
      <c r="I1773">
        <v>105.0</v>
      </c>
      <c r="J1773" t="s">
        <v>6641</v>
      </c>
      <c r="K1773" t="s">
        <v>18</v>
      </c>
      <c r="L1773" t="s">
        <v>19</v>
      </c>
    </row>
    <row r="1774" spans="1:12">
      <c r="A1774">
        <v>2513</v>
      </c>
      <c r="B1774" t="s">
        <v>6642</v>
      </c>
      <c r="C1774" t="s">
        <v>6643</v>
      </c>
      <c r="D1774" t="s">
        <v>45</v>
      </c>
      <c r="E1774" t="s">
        <v>6644</v>
      </c>
      <c r="F1774" t="s">
        <v>124</v>
      </c>
      <c r="G1774" t="str">
        <f>"0071051"</f>
        <v>0</v>
      </c>
      <c r="H1774">
        <v>900.0</v>
      </c>
      <c r="I1774">
        <v>116.25</v>
      </c>
      <c r="J1774" t="s">
        <v>2318</v>
      </c>
      <c r="K1774" t="s">
        <v>18</v>
      </c>
      <c r="L1774" t="s">
        <v>19</v>
      </c>
    </row>
    <row r="1775" spans="1:12">
      <c r="A1775">
        <v>2514</v>
      </c>
      <c r="B1775" t="s">
        <v>2824</v>
      </c>
      <c r="C1775" t="s">
        <v>6645</v>
      </c>
      <c r="D1775" t="s">
        <v>14</v>
      </c>
      <c r="E1775" t="s">
        <v>6646</v>
      </c>
      <c r="F1775" t="s">
        <v>36</v>
      </c>
      <c r="G1775" t="str">
        <f>"6034011"</f>
        <v>0</v>
      </c>
      <c r="H1775">
        <v>900.0</v>
      </c>
      <c r="I1775">
        <v>120.75</v>
      </c>
      <c r="J1775" t="s">
        <v>1254</v>
      </c>
      <c r="K1775" t="s">
        <v>18</v>
      </c>
      <c r="L1775" t="s">
        <v>19</v>
      </c>
    </row>
    <row r="1776" spans="1:12">
      <c r="A1776">
        <v>2515</v>
      </c>
      <c r="B1776" t="s">
        <v>6647</v>
      </c>
      <c r="C1776" t="s">
        <v>6648</v>
      </c>
      <c r="D1776" t="s">
        <v>45</v>
      </c>
      <c r="E1776" t="s">
        <v>6649</v>
      </c>
      <c r="F1776" t="s">
        <v>81</v>
      </c>
      <c r="G1776" t="str">
        <f>"0093021"</f>
        <v>0</v>
      </c>
      <c r="H1776">
        <v>900.0</v>
      </c>
      <c r="I1776">
        <v>128.25</v>
      </c>
      <c r="J1776" t="s">
        <v>6650</v>
      </c>
      <c r="K1776" t="s">
        <v>18</v>
      </c>
      <c r="L1776" t="s">
        <v>19</v>
      </c>
    </row>
    <row r="1777" spans="1:12">
      <c r="A1777">
        <v>2516</v>
      </c>
      <c r="B1777" t="s">
        <v>6651</v>
      </c>
      <c r="C1777" t="s">
        <v>6652</v>
      </c>
      <c r="D1777" t="s">
        <v>45</v>
      </c>
      <c r="E1777" t="s">
        <v>6653</v>
      </c>
      <c r="F1777" t="s">
        <v>331</v>
      </c>
      <c r="G1777" t="str">
        <f>"0101300"</f>
        <v>0</v>
      </c>
      <c r="H1777">
        <v>975.0</v>
      </c>
      <c r="I1777">
        <v>146.25</v>
      </c>
      <c r="J1777" t="s">
        <v>5991</v>
      </c>
      <c r="K1777" t="s">
        <v>18</v>
      </c>
      <c r="L1777" t="s">
        <v>19</v>
      </c>
    </row>
    <row r="1778" spans="1:12">
      <c r="A1778">
        <v>2517</v>
      </c>
      <c r="B1778" t="s">
        <v>6654</v>
      </c>
      <c r="C1778" t="s">
        <v>6655</v>
      </c>
      <c r="D1778" t="s">
        <v>45</v>
      </c>
      <c r="E1778" t="s">
        <v>6656</v>
      </c>
      <c r="F1778" t="s">
        <v>36</v>
      </c>
      <c r="G1778" t="str">
        <f>"6034011"</f>
        <v>0</v>
      </c>
      <c r="H1778">
        <v>900.0</v>
      </c>
      <c r="I1778">
        <v>112.5</v>
      </c>
      <c r="J1778" t="s">
        <v>6657</v>
      </c>
      <c r="K1778" t="s">
        <v>18</v>
      </c>
      <c r="L1778" t="s">
        <v>19</v>
      </c>
    </row>
    <row r="1779" spans="1:12">
      <c r="A1779">
        <v>2518</v>
      </c>
      <c r="B1779" t="s">
        <v>6658</v>
      </c>
      <c r="C1779" t="s">
        <v>6659</v>
      </c>
      <c r="D1779" t="s">
        <v>45</v>
      </c>
      <c r="E1779" t="s">
        <v>6660</v>
      </c>
      <c r="F1779" t="s">
        <v>81</v>
      </c>
      <c r="G1779" t="str">
        <f>"0093021"</f>
        <v>0</v>
      </c>
      <c r="H1779">
        <v>900.0</v>
      </c>
      <c r="I1779">
        <v>123.75</v>
      </c>
      <c r="J1779" t="s">
        <v>6661</v>
      </c>
      <c r="K1779" t="s">
        <v>18</v>
      </c>
      <c r="L1779" t="s">
        <v>19</v>
      </c>
    </row>
    <row r="1780" spans="1:12">
      <c r="A1780">
        <v>2519</v>
      </c>
      <c r="B1780" t="s">
        <v>6662</v>
      </c>
      <c r="C1780" t="s">
        <v>6663</v>
      </c>
      <c r="D1780" t="s">
        <v>45</v>
      </c>
      <c r="E1780" t="s">
        <v>6664</v>
      </c>
      <c r="F1780" t="s">
        <v>243</v>
      </c>
      <c r="G1780" t="str">
        <f>"0095050"</f>
        <v>0</v>
      </c>
      <c r="H1780">
        <v>900.0</v>
      </c>
      <c r="I1780">
        <v>116.25</v>
      </c>
      <c r="J1780" t="s">
        <v>1758</v>
      </c>
      <c r="K1780" t="s">
        <v>18</v>
      </c>
      <c r="L1780" t="s">
        <v>19</v>
      </c>
    </row>
    <row r="1781" spans="1:12">
      <c r="A1781">
        <v>2520</v>
      </c>
      <c r="B1781" t="s">
        <v>6665</v>
      </c>
      <c r="C1781" t="s">
        <v>4421</v>
      </c>
      <c r="D1781" t="s">
        <v>14</v>
      </c>
      <c r="E1781" t="s">
        <v>6666</v>
      </c>
      <c r="F1781" t="s">
        <v>81</v>
      </c>
      <c r="G1781" t="str">
        <f>"0093021"</f>
        <v>0</v>
      </c>
      <c r="H1781">
        <v>900.0</v>
      </c>
      <c r="I1781">
        <v>120.0</v>
      </c>
      <c r="J1781" t="s">
        <v>1504</v>
      </c>
      <c r="K1781" t="s">
        <v>18</v>
      </c>
      <c r="L1781" t="s">
        <v>19</v>
      </c>
    </row>
    <row r="1782" spans="1:12">
      <c r="A1782">
        <v>2521</v>
      </c>
      <c r="B1782" t="s">
        <v>1343</v>
      </c>
      <c r="C1782" t="s">
        <v>6667</v>
      </c>
      <c r="D1782" t="s">
        <v>45</v>
      </c>
      <c r="E1782" t="s">
        <v>6668</v>
      </c>
      <c r="F1782" t="s">
        <v>81</v>
      </c>
      <c r="G1782" t="str">
        <f>"0093021"</f>
        <v>0</v>
      </c>
      <c r="H1782">
        <v>900.0</v>
      </c>
      <c r="I1782">
        <v>131.25</v>
      </c>
      <c r="J1782" t="s">
        <v>6669</v>
      </c>
      <c r="K1782" t="s">
        <v>18</v>
      </c>
      <c r="L1782" t="s">
        <v>19</v>
      </c>
    </row>
    <row r="1783" spans="1:12">
      <c r="A1783">
        <v>2522</v>
      </c>
      <c r="B1783" t="s">
        <v>6670</v>
      </c>
      <c r="C1783" t="s">
        <v>6671</v>
      </c>
      <c r="D1783" t="s">
        <v>14</v>
      </c>
      <c r="E1783" t="s">
        <v>6672</v>
      </c>
      <c r="F1783" t="s">
        <v>124</v>
      </c>
      <c r="G1783" t="str">
        <f>"0071051"</f>
        <v>0</v>
      </c>
      <c r="H1783">
        <v>900.0</v>
      </c>
      <c r="I1783">
        <v>116.25</v>
      </c>
      <c r="J1783" t="s">
        <v>5878</v>
      </c>
      <c r="K1783" t="s">
        <v>18</v>
      </c>
      <c r="L1783" t="s">
        <v>19</v>
      </c>
    </row>
    <row r="1784" spans="1:12">
      <c r="A1784">
        <v>2523</v>
      </c>
      <c r="B1784" t="s">
        <v>6673</v>
      </c>
      <c r="C1784" t="s">
        <v>6674</v>
      </c>
      <c r="D1784" t="s">
        <v>45</v>
      </c>
      <c r="E1784" t="s">
        <v>6675</v>
      </c>
      <c r="F1784" t="s">
        <v>81</v>
      </c>
      <c r="G1784" t="str">
        <f>"0093021"</f>
        <v>0</v>
      </c>
      <c r="H1784">
        <v>900.0</v>
      </c>
      <c r="I1784">
        <v>105.0</v>
      </c>
      <c r="J1784" t="s">
        <v>6676</v>
      </c>
      <c r="K1784" t="s">
        <v>18</v>
      </c>
      <c r="L1784" t="s">
        <v>19</v>
      </c>
    </row>
    <row r="1785" spans="1:12">
      <c r="A1785">
        <v>2524</v>
      </c>
      <c r="B1785" t="s">
        <v>6677</v>
      </c>
      <c r="C1785" t="s">
        <v>6678</v>
      </c>
      <c r="D1785" t="s">
        <v>45</v>
      </c>
      <c r="E1785" t="s">
        <v>6679</v>
      </c>
      <c r="F1785" t="s">
        <v>322</v>
      </c>
      <c r="G1785" t="str">
        <f>"0091011"</f>
        <v>0</v>
      </c>
      <c r="H1785">
        <v>900.0</v>
      </c>
      <c r="I1785">
        <v>123.75</v>
      </c>
      <c r="J1785" t="s">
        <v>6680</v>
      </c>
      <c r="K1785" t="s">
        <v>18</v>
      </c>
      <c r="L1785" t="s">
        <v>19</v>
      </c>
    </row>
    <row r="1786" spans="1:12">
      <c r="A1786">
        <v>2525</v>
      </c>
      <c r="B1786" t="s">
        <v>2664</v>
      </c>
      <c r="C1786" t="s">
        <v>6681</v>
      </c>
      <c r="D1786" t="s">
        <v>45</v>
      </c>
      <c r="E1786" t="s">
        <v>6682</v>
      </c>
      <c r="F1786" t="s">
        <v>81</v>
      </c>
      <c r="G1786" t="str">
        <f>"0093021"</f>
        <v>0</v>
      </c>
      <c r="H1786">
        <v>900.0</v>
      </c>
      <c r="I1786">
        <v>135.0</v>
      </c>
      <c r="J1786" t="s">
        <v>6683</v>
      </c>
      <c r="K1786" t="s">
        <v>18</v>
      </c>
      <c r="L1786" t="s">
        <v>19</v>
      </c>
    </row>
    <row r="1787" spans="1:12">
      <c r="A1787">
        <v>2527</v>
      </c>
      <c r="B1787" t="s">
        <v>6684</v>
      </c>
      <c r="C1787" t="s">
        <v>6685</v>
      </c>
      <c r="D1787" t="s">
        <v>14</v>
      </c>
      <c r="E1787" t="s">
        <v>6686</v>
      </c>
      <c r="F1787" t="s">
        <v>31</v>
      </c>
      <c r="G1787" t="str">
        <f>"0103050"</f>
        <v>0</v>
      </c>
      <c r="H1787">
        <v>900.0</v>
      </c>
      <c r="I1787">
        <v>131.25</v>
      </c>
      <c r="J1787" t="s">
        <v>6687</v>
      </c>
      <c r="K1787" t="s">
        <v>18</v>
      </c>
      <c r="L1787" t="s">
        <v>19</v>
      </c>
    </row>
    <row r="1788" spans="1:12">
      <c r="A1788">
        <v>2528</v>
      </c>
      <c r="B1788" t="s">
        <v>6688</v>
      </c>
      <c r="C1788" t="s">
        <v>6689</v>
      </c>
      <c r="D1788" t="s">
        <v>45</v>
      </c>
      <c r="E1788" t="s">
        <v>6690</v>
      </c>
      <c r="F1788" t="s">
        <v>322</v>
      </c>
      <c r="G1788" t="str">
        <f>"0091011"</f>
        <v>0</v>
      </c>
      <c r="H1788">
        <v>900.0</v>
      </c>
      <c r="I1788">
        <v>120.0</v>
      </c>
      <c r="J1788" t="s">
        <v>880</v>
      </c>
      <c r="K1788" t="s">
        <v>18</v>
      </c>
      <c r="L1788" t="s">
        <v>19</v>
      </c>
    </row>
    <row r="1789" spans="1:12">
      <c r="A1789">
        <v>2529</v>
      </c>
      <c r="B1789" t="s">
        <v>6691</v>
      </c>
      <c r="C1789" t="s">
        <v>6692</v>
      </c>
      <c r="D1789" t="s">
        <v>45</v>
      </c>
      <c r="E1789" t="s">
        <v>6693</v>
      </c>
      <c r="F1789" t="s">
        <v>371</v>
      </c>
      <c r="G1789" t="str">
        <f>"0093022"</f>
        <v>0</v>
      </c>
      <c r="H1789">
        <v>900.0</v>
      </c>
      <c r="I1789">
        <v>105.0</v>
      </c>
      <c r="J1789" t="s">
        <v>3226</v>
      </c>
      <c r="K1789" t="s">
        <v>18</v>
      </c>
      <c r="L1789" t="s">
        <v>19</v>
      </c>
    </row>
    <row r="1790" spans="1:12">
      <c r="A1790">
        <v>2530</v>
      </c>
      <c r="B1790" t="s">
        <v>6694</v>
      </c>
      <c r="C1790" t="s">
        <v>6695</v>
      </c>
      <c r="D1790" t="s">
        <v>45</v>
      </c>
      <c r="E1790" t="s">
        <v>6696</v>
      </c>
      <c r="F1790" t="s">
        <v>1617</v>
      </c>
      <c r="G1790" t="str">
        <f>"0036051"</f>
        <v>0</v>
      </c>
      <c r="H1790">
        <v>900.0</v>
      </c>
      <c r="I1790">
        <v>118.5</v>
      </c>
      <c r="J1790" t="s">
        <v>6174</v>
      </c>
      <c r="K1790" t="s">
        <v>18</v>
      </c>
      <c r="L1790" t="s">
        <v>19</v>
      </c>
    </row>
    <row r="1791" spans="1:12">
      <c r="A1791">
        <v>2531</v>
      </c>
      <c r="B1791" t="s">
        <v>6697</v>
      </c>
      <c r="C1791" t="s">
        <v>6698</v>
      </c>
      <c r="D1791" t="s">
        <v>45</v>
      </c>
      <c r="E1791" t="s">
        <v>6699</v>
      </c>
      <c r="F1791" t="s">
        <v>371</v>
      </c>
      <c r="G1791" t="str">
        <f>"0093022"</f>
        <v>0</v>
      </c>
      <c r="H1791">
        <v>900.0</v>
      </c>
      <c r="I1791">
        <v>120.0</v>
      </c>
      <c r="J1791" t="s">
        <v>6700</v>
      </c>
      <c r="K1791" t="s">
        <v>18</v>
      </c>
      <c r="L1791" t="s">
        <v>19</v>
      </c>
    </row>
    <row r="1792" spans="1:12">
      <c r="A1792">
        <v>2532</v>
      </c>
      <c r="B1792" t="s">
        <v>6701</v>
      </c>
      <c r="C1792" t="s">
        <v>6702</v>
      </c>
      <c r="D1792" t="s">
        <v>45</v>
      </c>
      <c r="E1792" t="s">
        <v>6703</v>
      </c>
      <c r="F1792" t="s">
        <v>47</v>
      </c>
      <c r="G1792" t="str">
        <f>"8033011"</f>
        <v>0</v>
      </c>
      <c r="H1792">
        <v>900.0</v>
      </c>
      <c r="I1792">
        <v>116.25</v>
      </c>
      <c r="J1792" t="s">
        <v>659</v>
      </c>
      <c r="K1792" t="s">
        <v>18</v>
      </c>
      <c r="L1792" t="s">
        <v>19</v>
      </c>
    </row>
    <row r="1793" spans="1:12">
      <c r="A1793">
        <v>2533</v>
      </c>
      <c r="B1793" t="s">
        <v>6704</v>
      </c>
      <c r="C1793" t="s">
        <v>6705</v>
      </c>
      <c r="D1793" t="s">
        <v>45</v>
      </c>
      <c r="E1793" t="s">
        <v>6706</v>
      </c>
      <c r="F1793" t="s">
        <v>47</v>
      </c>
      <c r="G1793" t="str">
        <f>"8033011"</f>
        <v>0</v>
      </c>
      <c r="H1793">
        <v>900.0</v>
      </c>
      <c r="I1793">
        <v>116.25</v>
      </c>
      <c r="J1793" t="s">
        <v>704</v>
      </c>
      <c r="K1793" t="s">
        <v>18</v>
      </c>
      <c r="L1793" t="s">
        <v>19</v>
      </c>
    </row>
    <row r="1794" spans="1:12">
      <c r="A1794">
        <v>2534</v>
      </c>
      <c r="B1794" t="s">
        <v>6707</v>
      </c>
      <c r="C1794" t="s">
        <v>6708</v>
      </c>
      <c r="D1794" t="s">
        <v>45</v>
      </c>
      <c r="E1794" t="s">
        <v>6709</v>
      </c>
      <c r="F1794" t="s">
        <v>340</v>
      </c>
      <c r="G1794" t="str">
        <f>"0036081"</f>
        <v>0</v>
      </c>
      <c r="H1794">
        <v>900.0</v>
      </c>
      <c r="I1794">
        <v>131.25</v>
      </c>
      <c r="J1794" t="s">
        <v>6710</v>
      </c>
      <c r="K1794" t="s">
        <v>18</v>
      </c>
      <c r="L1794" t="s">
        <v>19</v>
      </c>
    </row>
    <row r="1795" spans="1:12">
      <c r="A1795">
        <v>2535</v>
      </c>
      <c r="B1795" t="s">
        <v>6711</v>
      </c>
      <c r="C1795" t="s">
        <v>6712</v>
      </c>
      <c r="D1795" t="s">
        <v>14</v>
      </c>
      <c r="E1795" t="s">
        <v>6713</v>
      </c>
      <c r="F1795" t="s">
        <v>36</v>
      </c>
      <c r="G1795" t="str">
        <f>"6034011"</f>
        <v>0</v>
      </c>
      <c r="H1795">
        <v>900.0</v>
      </c>
      <c r="I1795">
        <v>105.0</v>
      </c>
      <c r="J1795" t="s">
        <v>6714</v>
      </c>
      <c r="K1795" t="s">
        <v>18</v>
      </c>
      <c r="L1795" t="s">
        <v>19</v>
      </c>
    </row>
    <row r="1796" spans="1:12">
      <c r="A1796">
        <v>2536</v>
      </c>
      <c r="B1796" t="s">
        <v>6715</v>
      </c>
      <c r="C1796" t="s">
        <v>6716</v>
      </c>
      <c r="D1796" t="s">
        <v>14</v>
      </c>
      <c r="E1796" t="s">
        <v>6717</v>
      </c>
      <c r="F1796" t="s">
        <v>36</v>
      </c>
      <c r="G1796" t="str">
        <f>"6034011"</f>
        <v>0</v>
      </c>
      <c r="H1796">
        <v>900.0</v>
      </c>
      <c r="I1796">
        <v>116.25</v>
      </c>
      <c r="J1796" t="s">
        <v>6718</v>
      </c>
      <c r="K1796" t="s">
        <v>18</v>
      </c>
      <c r="L1796" t="s">
        <v>19</v>
      </c>
    </row>
    <row r="1797" spans="1:12">
      <c r="A1797">
        <v>2537</v>
      </c>
      <c r="B1797" t="s">
        <v>6719</v>
      </c>
      <c r="C1797" t="s">
        <v>6720</v>
      </c>
      <c r="D1797" t="s">
        <v>45</v>
      </c>
      <c r="E1797" t="s">
        <v>6721</v>
      </c>
      <c r="F1797" t="s">
        <v>81</v>
      </c>
      <c r="G1797" t="str">
        <f>"0093021"</f>
        <v>0</v>
      </c>
      <c r="H1797">
        <v>935.0</v>
      </c>
      <c r="I1797">
        <v>140.25</v>
      </c>
      <c r="J1797" t="s">
        <v>6722</v>
      </c>
      <c r="K1797" t="s">
        <v>18</v>
      </c>
      <c r="L1797" t="s">
        <v>19</v>
      </c>
    </row>
    <row r="1798" spans="1:12">
      <c r="A1798">
        <v>2538</v>
      </c>
      <c r="B1798" t="s">
        <v>6723</v>
      </c>
      <c r="C1798" t="s">
        <v>6724</v>
      </c>
      <c r="D1798" t="s">
        <v>45</v>
      </c>
      <c r="E1798" t="s">
        <v>6725</v>
      </c>
      <c r="F1798" t="s">
        <v>36</v>
      </c>
      <c r="G1798" t="str">
        <f>"6034011"</f>
        <v>0</v>
      </c>
      <c r="H1798">
        <v>900.0</v>
      </c>
      <c r="I1798">
        <v>122.25</v>
      </c>
      <c r="J1798" t="s">
        <v>6726</v>
      </c>
      <c r="K1798" t="s">
        <v>18</v>
      </c>
      <c r="L1798" t="s">
        <v>19</v>
      </c>
    </row>
    <row r="1799" spans="1:12">
      <c r="A1799">
        <v>2539</v>
      </c>
      <c r="B1799" t="s">
        <v>6727</v>
      </c>
      <c r="C1799" t="s">
        <v>6728</v>
      </c>
      <c r="D1799" t="s">
        <v>45</v>
      </c>
      <c r="E1799" t="s">
        <v>6729</v>
      </c>
      <c r="F1799" t="s">
        <v>36</v>
      </c>
      <c r="G1799" t="str">
        <f>"6034011"</f>
        <v>0</v>
      </c>
      <c r="H1799">
        <v>900.0</v>
      </c>
      <c r="I1799">
        <v>120.0</v>
      </c>
      <c r="J1799" t="s">
        <v>6730</v>
      </c>
      <c r="K1799" t="s">
        <v>18</v>
      </c>
      <c r="L1799" t="s">
        <v>19</v>
      </c>
    </row>
    <row r="1800" spans="1:12">
      <c r="A1800">
        <v>2540</v>
      </c>
      <c r="B1800" t="s">
        <v>6731</v>
      </c>
      <c r="C1800" t="s">
        <v>6732</v>
      </c>
      <c r="D1800" t="s">
        <v>14</v>
      </c>
      <c r="E1800" t="s">
        <v>6733</v>
      </c>
      <c r="F1800" t="s">
        <v>36</v>
      </c>
      <c r="G1800" t="str">
        <f>"6034011"</f>
        <v>0</v>
      </c>
      <c r="H1800">
        <v>900.0</v>
      </c>
      <c r="I1800">
        <v>118.5</v>
      </c>
      <c r="J1800" t="s">
        <v>3362</v>
      </c>
      <c r="K1800" t="s">
        <v>18</v>
      </c>
      <c r="L1800" t="s">
        <v>19</v>
      </c>
    </row>
    <row r="1801" spans="1:12">
      <c r="A1801">
        <v>2542</v>
      </c>
      <c r="B1801" t="s">
        <v>6734</v>
      </c>
      <c r="C1801" t="s">
        <v>6735</v>
      </c>
      <c r="D1801" t="s">
        <v>45</v>
      </c>
      <c r="E1801" t="s">
        <v>6736</v>
      </c>
      <c r="F1801" t="s">
        <v>81</v>
      </c>
      <c r="G1801" t="str">
        <f>"0093021"</f>
        <v>0</v>
      </c>
      <c r="H1801">
        <v>900.0</v>
      </c>
      <c r="I1801">
        <v>112.5</v>
      </c>
      <c r="J1801" t="s">
        <v>6737</v>
      </c>
      <c r="K1801" t="s">
        <v>18</v>
      </c>
      <c r="L1801" t="s">
        <v>19</v>
      </c>
    </row>
    <row r="1802" spans="1:12">
      <c r="A1802">
        <v>2543</v>
      </c>
      <c r="B1802" t="s">
        <v>6738</v>
      </c>
      <c r="C1802" t="s">
        <v>6739</v>
      </c>
      <c r="D1802" t="s">
        <v>45</v>
      </c>
      <c r="E1802" t="s">
        <v>6740</v>
      </c>
      <c r="F1802" t="s">
        <v>81</v>
      </c>
      <c r="G1802" t="str">
        <f>"0093021"</f>
        <v>0</v>
      </c>
      <c r="H1802">
        <v>900.0</v>
      </c>
      <c r="I1802">
        <v>116.25</v>
      </c>
      <c r="J1802" t="s">
        <v>6741</v>
      </c>
      <c r="K1802" t="s">
        <v>18</v>
      </c>
      <c r="L1802" t="s">
        <v>19</v>
      </c>
    </row>
    <row r="1803" spans="1:12">
      <c r="A1803">
        <v>2544</v>
      </c>
      <c r="B1803" t="s">
        <v>6742</v>
      </c>
      <c r="C1803" t="s">
        <v>6743</v>
      </c>
      <c r="D1803" t="s">
        <v>45</v>
      </c>
      <c r="E1803" t="s">
        <v>6744</v>
      </c>
      <c r="F1803" t="s">
        <v>1520</v>
      </c>
      <c r="G1803" t="str">
        <f>"8034410"</f>
        <v>0</v>
      </c>
      <c r="H1803">
        <v>900.0</v>
      </c>
      <c r="I1803">
        <v>116.25</v>
      </c>
      <c r="J1803" t="s">
        <v>522</v>
      </c>
      <c r="K1803" t="s">
        <v>18</v>
      </c>
      <c r="L1803" t="s">
        <v>19</v>
      </c>
    </row>
    <row r="1804" spans="1:12">
      <c r="A1804">
        <v>2545</v>
      </c>
      <c r="B1804" t="s">
        <v>918</v>
      </c>
      <c r="C1804" t="s">
        <v>6745</v>
      </c>
      <c r="D1804" t="s">
        <v>45</v>
      </c>
      <c r="E1804" t="s">
        <v>6746</v>
      </c>
      <c r="F1804" t="s">
        <v>243</v>
      </c>
      <c r="G1804" t="str">
        <f>"0095050"</f>
        <v>0</v>
      </c>
      <c r="H1804">
        <v>900.0</v>
      </c>
      <c r="I1804">
        <v>116.25</v>
      </c>
      <c r="J1804" t="s">
        <v>2636</v>
      </c>
      <c r="K1804" t="s">
        <v>18</v>
      </c>
      <c r="L1804" t="s">
        <v>19</v>
      </c>
    </row>
    <row r="1805" spans="1:12">
      <c r="A1805">
        <v>2546</v>
      </c>
      <c r="B1805" t="s">
        <v>6747</v>
      </c>
      <c r="C1805" t="s">
        <v>6748</v>
      </c>
      <c r="D1805" t="s">
        <v>45</v>
      </c>
      <c r="E1805" t="s">
        <v>6749</v>
      </c>
      <c r="F1805" t="s">
        <v>738</v>
      </c>
      <c r="G1805" t="str">
        <f>"0101110"</f>
        <v>0</v>
      </c>
      <c r="H1805">
        <v>900.0</v>
      </c>
      <c r="I1805">
        <v>116.25</v>
      </c>
      <c r="J1805" t="s">
        <v>1033</v>
      </c>
      <c r="K1805" t="s">
        <v>18</v>
      </c>
      <c r="L1805" t="s">
        <v>19</v>
      </c>
    </row>
    <row r="1806" spans="1:12">
      <c r="A1806">
        <v>2547</v>
      </c>
      <c r="B1806" t="s">
        <v>6750</v>
      </c>
      <c r="C1806" t="s">
        <v>6751</v>
      </c>
      <c r="D1806" t="s">
        <v>14</v>
      </c>
      <c r="E1806" t="s">
        <v>6752</v>
      </c>
      <c r="F1806" t="s">
        <v>243</v>
      </c>
      <c r="G1806" t="str">
        <f>"0095050"</f>
        <v>0</v>
      </c>
      <c r="H1806">
        <v>900.0</v>
      </c>
      <c r="I1806">
        <v>131.25</v>
      </c>
      <c r="J1806" t="s">
        <v>6753</v>
      </c>
      <c r="K1806" t="s">
        <v>18</v>
      </c>
      <c r="L1806" t="s">
        <v>19</v>
      </c>
    </row>
    <row r="1807" spans="1:12">
      <c r="A1807">
        <v>2548</v>
      </c>
      <c r="B1807" t="s">
        <v>6754</v>
      </c>
      <c r="C1807" t="s">
        <v>6755</v>
      </c>
      <c r="D1807" t="s">
        <v>45</v>
      </c>
      <c r="E1807" t="s">
        <v>6756</v>
      </c>
      <c r="F1807" t="s">
        <v>243</v>
      </c>
      <c r="G1807" t="str">
        <f>"0095050"</f>
        <v>0</v>
      </c>
      <c r="H1807">
        <v>900.0</v>
      </c>
      <c r="I1807">
        <v>116.25</v>
      </c>
      <c r="J1807" t="s">
        <v>6757</v>
      </c>
      <c r="K1807" t="s">
        <v>18</v>
      </c>
      <c r="L1807" t="s">
        <v>19</v>
      </c>
    </row>
    <row r="1808" spans="1:12">
      <c r="A1808">
        <v>2549</v>
      </c>
      <c r="B1808" t="s">
        <v>6758</v>
      </c>
      <c r="C1808" t="s">
        <v>6759</v>
      </c>
      <c r="D1808" t="s">
        <v>45</v>
      </c>
      <c r="E1808" t="s">
        <v>6760</v>
      </c>
      <c r="F1808" t="s">
        <v>195</v>
      </c>
      <c r="G1808" t="str">
        <f>"0017051"</f>
        <v>0</v>
      </c>
      <c r="H1808">
        <v>1050.0</v>
      </c>
      <c r="I1808">
        <v>657.5</v>
      </c>
      <c r="J1808" t="s">
        <v>6761</v>
      </c>
      <c r="K1808" t="s">
        <v>18</v>
      </c>
      <c r="L1808" t="s">
        <v>19</v>
      </c>
    </row>
    <row r="1809" spans="1:12">
      <c r="A1809">
        <v>2550</v>
      </c>
      <c r="B1809" t="s">
        <v>6762</v>
      </c>
      <c r="C1809" t="s">
        <v>6763</v>
      </c>
      <c r="D1809" t="s">
        <v>14</v>
      </c>
      <c r="E1809" t="s">
        <v>6764</v>
      </c>
      <c r="F1809" t="s">
        <v>81</v>
      </c>
      <c r="G1809" t="str">
        <f>"0093021"</f>
        <v>0</v>
      </c>
      <c r="H1809">
        <v>900.0</v>
      </c>
      <c r="I1809">
        <v>116.25</v>
      </c>
      <c r="J1809" t="s">
        <v>6765</v>
      </c>
      <c r="K1809" t="s">
        <v>18</v>
      </c>
      <c r="L1809" t="s">
        <v>19</v>
      </c>
    </row>
    <row r="1810" spans="1:12">
      <c r="A1810">
        <v>2551</v>
      </c>
      <c r="B1810" t="s">
        <v>6766</v>
      </c>
      <c r="C1810" t="s">
        <v>6767</v>
      </c>
      <c r="D1810" t="s">
        <v>45</v>
      </c>
      <c r="E1810" t="s">
        <v>6768</v>
      </c>
      <c r="F1810" t="s">
        <v>243</v>
      </c>
      <c r="G1810" t="str">
        <f>"0095050"</f>
        <v>0</v>
      </c>
      <c r="H1810">
        <v>900.0</v>
      </c>
      <c r="I1810">
        <v>120.0</v>
      </c>
      <c r="J1810" t="s">
        <v>6769</v>
      </c>
      <c r="K1810" t="s">
        <v>18</v>
      </c>
      <c r="L1810" t="s">
        <v>19</v>
      </c>
    </row>
    <row r="1811" spans="1:12">
      <c r="A1811">
        <v>2552</v>
      </c>
      <c r="B1811" t="s">
        <v>6770</v>
      </c>
      <c r="C1811" t="s">
        <v>6771</v>
      </c>
      <c r="D1811" t="s">
        <v>45</v>
      </c>
      <c r="E1811" t="s">
        <v>6772</v>
      </c>
      <c r="F1811" t="s">
        <v>243</v>
      </c>
      <c r="G1811" t="str">
        <f>"0095050"</f>
        <v>0</v>
      </c>
      <c r="H1811">
        <v>900.0</v>
      </c>
      <c r="I1811">
        <v>129.0</v>
      </c>
      <c r="J1811" t="s">
        <v>6773</v>
      </c>
      <c r="K1811" t="s">
        <v>18</v>
      </c>
      <c r="L1811" t="s">
        <v>19</v>
      </c>
    </row>
    <row r="1812" spans="1:12">
      <c r="A1812">
        <v>2553</v>
      </c>
      <c r="B1812" t="s">
        <v>676</v>
      </c>
      <c r="C1812" t="s">
        <v>6774</v>
      </c>
      <c r="D1812" t="s">
        <v>14</v>
      </c>
      <c r="E1812" t="s">
        <v>6775</v>
      </c>
      <c r="F1812" t="s">
        <v>243</v>
      </c>
      <c r="G1812" t="str">
        <f>"0095050"</f>
        <v>0</v>
      </c>
      <c r="H1812">
        <v>900.0</v>
      </c>
      <c r="I1812">
        <v>116.25</v>
      </c>
      <c r="J1812" t="s">
        <v>6776</v>
      </c>
      <c r="K1812" t="s">
        <v>18</v>
      </c>
      <c r="L1812" t="s">
        <v>19</v>
      </c>
    </row>
    <row r="1813" spans="1:12">
      <c r="A1813">
        <v>2554</v>
      </c>
      <c r="B1813" t="s">
        <v>6777</v>
      </c>
      <c r="C1813" t="s">
        <v>6778</v>
      </c>
      <c r="D1813" t="s">
        <v>45</v>
      </c>
      <c r="E1813" t="s">
        <v>6779</v>
      </c>
      <c r="F1813" t="s">
        <v>81</v>
      </c>
      <c r="G1813" t="str">
        <f>"0093021"</f>
        <v>0</v>
      </c>
      <c r="H1813">
        <v>900.0</v>
      </c>
      <c r="I1813">
        <v>120.0</v>
      </c>
      <c r="J1813" t="s">
        <v>6780</v>
      </c>
      <c r="K1813" t="s">
        <v>18</v>
      </c>
      <c r="L1813" t="s">
        <v>19</v>
      </c>
    </row>
    <row r="1814" spans="1:12">
      <c r="A1814">
        <v>2555</v>
      </c>
      <c r="B1814" t="s">
        <v>6781</v>
      </c>
      <c r="C1814" t="s">
        <v>6782</v>
      </c>
      <c r="D1814" t="s">
        <v>45</v>
      </c>
      <c r="E1814" t="s">
        <v>6783</v>
      </c>
      <c r="F1814" t="s">
        <v>81</v>
      </c>
      <c r="G1814" t="str">
        <f>"0093021"</f>
        <v>0</v>
      </c>
      <c r="H1814">
        <v>900.0</v>
      </c>
      <c r="I1814">
        <v>105.0</v>
      </c>
      <c r="J1814" t="s">
        <v>6784</v>
      </c>
      <c r="K1814" t="s">
        <v>18</v>
      </c>
      <c r="L1814" t="s">
        <v>19</v>
      </c>
    </row>
    <row r="1815" spans="1:12">
      <c r="A1815">
        <v>2556</v>
      </c>
      <c r="B1815" t="s">
        <v>6785</v>
      </c>
      <c r="C1815" t="s">
        <v>6786</v>
      </c>
      <c r="D1815" t="s">
        <v>45</v>
      </c>
      <c r="E1815" t="s">
        <v>6787</v>
      </c>
      <c r="F1815" t="s">
        <v>81</v>
      </c>
      <c r="G1815" t="str">
        <f>"0093021"</f>
        <v>0</v>
      </c>
      <c r="H1815">
        <v>900.0</v>
      </c>
      <c r="I1815">
        <v>116.25</v>
      </c>
      <c r="J1815" t="s">
        <v>4526</v>
      </c>
      <c r="K1815" t="s">
        <v>18</v>
      </c>
      <c r="L1815" t="s">
        <v>19</v>
      </c>
    </row>
    <row r="1816" spans="1:12">
      <c r="A1816">
        <v>2557</v>
      </c>
      <c r="B1816" t="s">
        <v>6788</v>
      </c>
      <c r="C1816" t="s">
        <v>6789</v>
      </c>
      <c r="D1816" t="s">
        <v>45</v>
      </c>
      <c r="E1816" t="s">
        <v>6790</v>
      </c>
      <c r="F1816" t="s">
        <v>124</v>
      </c>
      <c r="G1816" t="str">
        <f>"0071051"</f>
        <v>0</v>
      </c>
      <c r="H1816">
        <v>900.0</v>
      </c>
      <c r="I1816">
        <v>116.25</v>
      </c>
      <c r="J1816" t="s">
        <v>1348</v>
      </c>
      <c r="K1816" t="s">
        <v>18</v>
      </c>
      <c r="L1816" t="s">
        <v>19</v>
      </c>
    </row>
    <row r="1817" spans="1:12">
      <c r="A1817">
        <v>2558</v>
      </c>
      <c r="B1817" t="s">
        <v>6791</v>
      </c>
      <c r="C1817" t="s">
        <v>6792</v>
      </c>
      <c r="D1817" t="s">
        <v>14</v>
      </c>
      <c r="E1817" t="s">
        <v>6793</v>
      </c>
      <c r="F1817" t="s">
        <v>6016</v>
      </c>
      <c r="G1817" t="str">
        <f>"0013013"</f>
        <v>0</v>
      </c>
      <c r="H1817">
        <v>1787.0</v>
      </c>
      <c r="I1817">
        <v>268.05</v>
      </c>
      <c r="J1817" t="s">
        <v>2931</v>
      </c>
      <c r="K1817" t="s">
        <v>18</v>
      </c>
      <c r="L1817" t="s">
        <v>19</v>
      </c>
    </row>
    <row r="1818" spans="1:12">
      <c r="A1818">
        <v>2559</v>
      </c>
      <c r="B1818" t="s">
        <v>6794</v>
      </c>
      <c r="C1818" t="s">
        <v>6795</v>
      </c>
      <c r="D1818" t="s">
        <v>45</v>
      </c>
      <c r="E1818" t="s">
        <v>6796</v>
      </c>
      <c r="F1818" t="s">
        <v>81</v>
      </c>
      <c r="G1818" t="str">
        <f>"0093021"</f>
        <v>0</v>
      </c>
      <c r="H1818">
        <v>925.0</v>
      </c>
      <c r="I1818">
        <v>138.75</v>
      </c>
      <c r="J1818" t="s">
        <v>5565</v>
      </c>
      <c r="K1818" t="s">
        <v>18</v>
      </c>
      <c r="L1818" t="s">
        <v>19</v>
      </c>
    </row>
    <row r="1819" spans="1:12">
      <c r="A1819">
        <v>2560</v>
      </c>
      <c r="B1819" t="s">
        <v>6797</v>
      </c>
      <c r="C1819" t="s">
        <v>3015</v>
      </c>
      <c r="D1819" t="s">
        <v>45</v>
      </c>
      <c r="E1819" t="s">
        <v>6798</v>
      </c>
      <c r="F1819" t="s">
        <v>81</v>
      </c>
      <c r="G1819" t="str">
        <f>"0093021"</f>
        <v>0</v>
      </c>
      <c r="H1819">
        <v>930.0</v>
      </c>
      <c r="I1819">
        <v>139.5</v>
      </c>
      <c r="J1819" t="s">
        <v>6799</v>
      </c>
      <c r="K1819" t="s">
        <v>18</v>
      </c>
      <c r="L1819" t="s">
        <v>19</v>
      </c>
    </row>
    <row r="1820" spans="1:12">
      <c r="A1820">
        <v>2561</v>
      </c>
      <c r="B1820" t="s">
        <v>6800</v>
      </c>
      <c r="C1820" t="s">
        <v>6801</v>
      </c>
      <c r="D1820" t="s">
        <v>45</v>
      </c>
      <c r="E1820" t="s">
        <v>6802</v>
      </c>
      <c r="F1820" t="s">
        <v>81</v>
      </c>
      <c r="G1820" t="str">
        <f>"0093021"</f>
        <v>0</v>
      </c>
      <c r="H1820">
        <v>900.0</v>
      </c>
      <c r="I1820">
        <v>112.5</v>
      </c>
      <c r="J1820" t="s">
        <v>6803</v>
      </c>
      <c r="K1820" t="s">
        <v>18</v>
      </c>
      <c r="L1820" t="s">
        <v>19</v>
      </c>
    </row>
    <row r="1821" spans="1:12">
      <c r="A1821">
        <v>2562</v>
      </c>
      <c r="B1821" t="s">
        <v>6804</v>
      </c>
      <c r="C1821" t="s">
        <v>6805</v>
      </c>
      <c r="D1821" t="s">
        <v>45</v>
      </c>
      <c r="E1821" t="s">
        <v>6806</v>
      </c>
      <c r="F1821" t="s">
        <v>124</v>
      </c>
      <c r="G1821" t="str">
        <f>"0071051"</f>
        <v>0</v>
      </c>
      <c r="H1821">
        <v>900.0</v>
      </c>
      <c r="I1821">
        <v>105.0</v>
      </c>
      <c r="J1821" t="s">
        <v>1923</v>
      </c>
      <c r="K1821" t="s">
        <v>18</v>
      </c>
      <c r="L1821" t="s">
        <v>19</v>
      </c>
    </row>
    <row r="1822" spans="1:12">
      <c r="A1822">
        <v>2563</v>
      </c>
      <c r="B1822" t="s">
        <v>6807</v>
      </c>
      <c r="C1822" t="s">
        <v>6808</v>
      </c>
      <c r="D1822" t="s">
        <v>14</v>
      </c>
      <c r="E1822" t="s">
        <v>6809</v>
      </c>
      <c r="F1822" t="s">
        <v>81</v>
      </c>
      <c r="G1822" t="str">
        <f>"0093021"</f>
        <v>0</v>
      </c>
      <c r="H1822">
        <v>900.0</v>
      </c>
      <c r="I1822">
        <v>135.0</v>
      </c>
      <c r="J1822" t="s">
        <v>6810</v>
      </c>
      <c r="K1822" t="s">
        <v>18</v>
      </c>
      <c r="L1822" t="s">
        <v>19</v>
      </c>
    </row>
    <row r="1823" spans="1:12">
      <c r="A1823">
        <v>2564</v>
      </c>
      <c r="B1823" t="s">
        <v>6811</v>
      </c>
      <c r="C1823" t="s">
        <v>6812</v>
      </c>
      <c r="D1823" t="s">
        <v>45</v>
      </c>
      <c r="E1823" t="s">
        <v>6813</v>
      </c>
      <c r="F1823" t="s">
        <v>106</v>
      </c>
      <c r="G1823" t="str">
        <f>"0066010"</f>
        <v>0</v>
      </c>
      <c r="H1823">
        <v>900.0</v>
      </c>
      <c r="I1823">
        <v>120.0</v>
      </c>
      <c r="J1823" t="s">
        <v>434</v>
      </c>
      <c r="K1823" t="s">
        <v>18</v>
      </c>
      <c r="L1823" t="s">
        <v>19</v>
      </c>
    </row>
    <row r="1824" spans="1:12">
      <c r="A1824">
        <v>2565</v>
      </c>
      <c r="B1824" t="s">
        <v>6814</v>
      </c>
      <c r="C1824" t="s">
        <v>6815</v>
      </c>
      <c r="D1824" t="s">
        <v>45</v>
      </c>
      <c r="E1824" t="s">
        <v>6816</v>
      </c>
      <c r="F1824" t="s">
        <v>81</v>
      </c>
      <c r="G1824" t="str">
        <f>"0093021"</f>
        <v>0</v>
      </c>
      <c r="H1824">
        <v>900.0</v>
      </c>
      <c r="I1824">
        <v>120.0</v>
      </c>
      <c r="J1824" t="s">
        <v>6817</v>
      </c>
      <c r="K1824" t="s">
        <v>18</v>
      </c>
      <c r="L1824" t="s">
        <v>19</v>
      </c>
    </row>
    <row r="1825" spans="1:12">
      <c r="A1825">
        <v>2566</v>
      </c>
      <c r="B1825" t="s">
        <v>394</v>
      </c>
      <c r="C1825" t="s">
        <v>6216</v>
      </c>
      <c r="D1825" t="s">
        <v>45</v>
      </c>
      <c r="E1825" t="s">
        <v>6818</v>
      </c>
      <c r="F1825" t="s">
        <v>67</v>
      </c>
      <c r="G1825" t="str">
        <f>"8011031"</f>
        <v>0</v>
      </c>
      <c r="H1825">
        <v>1705.0</v>
      </c>
      <c r="I1825">
        <v>255.75</v>
      </c>
      <c r="J1825" t="s">
        <v>1758</v>
      </c>
      <c r="K1825" t="s">
        <v>18</v>
      </c>
      <c r="L1825" t="s">
        <v>19</v>
      </c>
    </row>
    <row r="1826" spans="1:12">
      <c r="A1826">
        <v>2567</v>
      </c>
      <c r="B1826" t="s">
        <v>6819</v>
      </c>
      <c r="C1826" t="s">
        <v>6820</v>
      </c>
      <c r="D1826" t="s">
        <v>45</v>
      </c>
      <c r="E1826" t="s">
        <v>6821</v>
      </c>
      <c r="F1826" t="s">
        <v>322</v>
      </c>
      <c r="G1826" t="str">
        <f>"0091011"</f>
        <v>0</v>
      </c>
      <c r="H1826">
        <v>900.0</v>
      </c>
      <c r="I1826">
        <v>110.25</v>
      </c>
      <c r="J1826" t="s">
        <v>1192</v>
      </c>
      <c r="K1826" t="s">
        <v>18</v>
      </c>
      <c r="L1826" t="s">
        <v>19</v>
      </c>
    </row>
    <row r="1827" spans="1:12">
      <c r="A1827">
        <v>2569</v>
      </c>
      <c r="B1827" t="s">
        <v>6822</v>
      </c>
      <c r="C1827" t="s">
        <v>6823</v>
      </c>
      <c r="D1827" t="s">
        <v>45</v>
      </c>
      <c r="E1827" t="s">
        <v>6824</v>
      </c>
      <c r="F1827" t="s">
        <v>124</v>
      </c>
      <c r="G1827" t="str">
        <f>"0071051"</f>
        <v>0</v>
      </c>
      <c r="H1827">
        <v>900.0</v>
      </c>
      <c r="I1827">
        <v>120.75</v>
      </c>
      <c r="J1827" t="s">
        <v>5391</v>
      </c>
      <c r="K1827" t="s">
        <v>18</v>
      </c>
      <c r="L1827" t="s">
        <v>19</v>
      </c>
    </row>
    <row r="1828" spans="1:12">
      <c r="A1828">
        <v>2570</v>
      </c>
      <c r="B1828" t="s">
        <v>6825</v>
      </c>
      <c r="C1828" t="s">
        <v>6826</v>
      </c>
      <c r="D1828" t="s">
        <v>14</v>
      </c>
      <c r="E1828" t="s">
        <v>6827</v>
      </c>
      <c r="F1828" t="s">
        <v>36</v>
      </c>
      <c r="G1828" t="str">
        <f>"6034011"</f>
        <v>0</v>
      </c>
      <c r="H1828">
        <v>900.0</v>
      </c>
      <c r="I1828">
        <v>135.0</v>
      </c>
      <c r="J1828" t="s">
        <v>6828</v>
      </c>
      <c r="K1828" t="s">
        <v>18</v>
      </c>
      <c r="L1828" t="s">
        <v>19</v>
      </c>
    </row>
    <row r="1829" spans="1:12">
      <c r="A1829">
        <v>2571</v>
      </c>
      <c r="B1829" t="s">
        <v>6829</v>
      </c>
      <c r="C1829" t="s">
        <v>6830</v>
      </c>
      <c r="D1829" t="s">
        <v>45</v>
      </c>
      <c r="E1829" t="s">
        <v>6831</v>
      </c>
      <c r="F1829" t="s">
        <v>124</v>
      </c>
      <c r="G1829" t="str">
        <f>"0071051"</f>
        <v>0</v>
      </c>
      <c r="H1829">
        <v>1000.0</v>
      </c>
      <c r="I1829">
        <v>150.0</v>
      </c>
      <c r="J1829" t="s">
        <v>6832</v>
      </c>
      <c r="K1829" t="s">
        <v>18</v>
      </c>
      <c r="L1829" t="s">
        <v>19</v>
      </c>
    </row>
    <row r="1830" spans="1:12">
      <c r="A1830">
        <v>2572</v>
      </c>
      <c r="B1830" t="s">
        <v>6833</v>
      </c>
      <c r="C1830" t="s">
        <v>2297</v>
      </c>
      <c r="D1830" t="s">
        <v>14</v>
      </c>
      <c r="E1830" t="s">
        <v>6834</v>
      </c>
      <c r="F1830" t="s">
        <v>36</v>
      </c>
      <c r="G1830" t="str">
        <f>"6034011"</f>
        <v>0</v>
      </c>
      <c r="H1830">
        <v>900.0</v>
      </c>
      <c r="I1830">
        <v>126.75</v>
      </c>
      <c r="J1830" t="s">
        <v>6835</v>
      </c>
      <c r="K1830" t="s">
        <v>18</v>
      </c>
      <c r="L1830" t="s">
        <v>19</v>
      </c>
    </row>
    <row r="1831" spans="1:12">
      <c r="A1831">
        <v>2573</v>
      </c>
      <c r="B1831" t="s">
        <v>6836</v>
      </c>
      <c r="C1831" t="s">
        <v>6837</v>
      </c>
      <c r="D1831" t="s">
        <v>14</v>
      </c>
      <c r="E1831" t="s">
        <v>6838</v>
      </c>
      <c r="F1831" t="s">
        <v>36</v>
      </c>
      <c r="G1831" t="str">
        <f>"6034011"</f>
        <v>0</v>
      </c>
      <c r="H1831">
        <v>900.0</v>
      </c>
      <c r="I1831">
        <v>123.75</v>
      </c>
      <c r="J1831" t="s">
        <v>6839</v>
      </c>
      <c r="K1831" t="s">
        <v>18</v>
      </c>
      <c r="L1831" t="s">
        <v>19</v>
      </c>
    </row>
    <row r="1832" spans="1:12">
      <c r="A1832">
        <v>2574</v>
      </c>
      <c r="B1832" t="s">
        <v>6840</v>
      </c>
      <c r="C1832" t="s">
        <v>6841</v>
      </c>
      <c r="D1832" t="s">
        <v>45</v>
      </c>
      <c r="E1832" t="s">
        <v>6842</v>
      </c>
      <c r="F1832" t="s">
        <v>124</v>
      </c>
      <c r="G1832" t="str">
        <f>"0071051"</f>
        <v>0</v>
      </c>
      <c r="H1832">
        <v>900.0</v>
      </c>
      <c r="I1832">
        <v>123.75</v>
      </c>
      <c r="J1832" t="s">
        <v>5957</v>
      </c>
      <c r="K1832" t="s">
        <v>18</v>
      </c>
      <c r="L1832" t="s">
        <v>19</v>
      </c>
    </row>
    <row r="1833" spans="1:12">
      <c r="A1833">
        <v>2575</v>
      </c>
      <c r="B1833" t="s">
        <v>6843</v>
      </c>
      <c r="C1833" t="s">
        <v>6844</v>
      </c>
      <c r="D1833" t="s">
        <v>14</v>
      </c>
      <c r="E1833" t="s">
        <v>6845</v>
      </c>
      <c r="F1833" t="s">
        <v>36</v>
      </c>
      <c r="G1833" t="str">
        <f>"6034011"</f>
        <v>0</v>
      </c>
      <c r="H1833">
        <v>900.0</v>
      </c>
      <c r="I1833">
        <v>123.75</v>
      </c>
      <c r="J1833" t="s">
        <v>6846</v>
      </c>
      <c r="K1833" t="s">
        <v>18</v>
      </c>
      <c r="L1833" t="s">
        <v>19</v>
      </c>
    </row>
    <row r="1834" spans="1:12">
      <c r="A1834">
        <v>2576</v>
      </c>
      <c r="B1834" t="s">
        <v>6847</v>
      </c>
      <c r="C1834" t="s">
        <v>6848</v>
      </c>
      <c r="D1834" t="s">
        <v>14</v>
      </c>
      <c r="E1834" t="s">
        <v>6849</v>
      </c>
      <c r="F1834" t="s">
        <v>36</v>
      </c>
      <c r="G1834" t="str">
        <f>"6034011"</f>
        <v>0</v>
      </c>
      <c r="H1834">
        <v>900.0</v>
      </c>
      <c r="I1834">
        <v>116.25</v>
      </c>
      <c r="J1834" t="s">
        <v>2605</v>
      </c>
      <c r="K1834" t="s">
        <v>18</v>
      </c>
      <c r="L1834" t="s">
        <v>19</v>
      </c>
    </row>
    <row r="1835" spans="1:12">
      <c r="A1835">
        <v>2577</v>
      </c>
      <c r="B1835" t="s">
        <v>6850</v>
      </c>
      <c r="C1835" t="s">
        <v>6851</v>
      </c>
      <c r="D1835" t="s">
        <v>14</v>
      </c>
      <c r="E1835" t="s">
        <v>6852</v>
      </c>
      <c r="F1835" t="s">
        <v>36</v>
      </c>
      <c r="G1835" t="str">
        <f>"6034011"</f>
        <v>0</v>
      </c>
      <c r="H1835">
        <v>900.0</v>
      </c>
      <c r="I1835">
        <v>123.75</v>
      </c>
      <c r="J1835" t="s">
        <v>6718</v>
      </c>
      <c r="K1835" t="s">
        <v>18</v>
      </c>
      <c r="L1835" t="s">
        <v>19</v>
      </c>
    </row>
    <row r="1836" spans="1:12">
      <c r="A1836">
        <v>2578</v>
      </c>
      <c r="B1836" t="s">
        <v>4450</v>
      </c>
      <c r="C1836" t="s">
        <v>6853</v>
      </c>
      <c r="D1836" t="s">
        <v>45</v>
      </c>
      <c r="E1836" t="s">
        <v>6854</v>
      </c>
      <c r="F1836" t="s">
        <v>1699</v>
      </c>
      <c r="G1836" t="str">
        <f>"9011031"</f>
        <v>0</v>
      </c>
      <c r="H1836">
        <v>900.0</v>
      </c>
      <c r="I1836">
        <v>105.0</v>
      </c>
      <c r="J1836" t="s">
        <v>6855</v>
      </c>
      <c r="K1836" t="s">
        <v>18</v>
      </c>
      <c r="L1836" t="s">
        <v>19</v>
      </c>
    </row>
    <row r="1837" spans="1:12">
      <c r="A1837">
        <v>2579</v>
      </c>
      <c r="B1837" t="s">
        <v>6856</v>
      </c>
      <c r="C1837" t="s">
        <v>6857</v>
      </c>
      <c r="D1837" t="s">
        <v>45</v>
      </c>
      <c r="E1837" t="s">
        <v>6858</v>
      </c>
      <c r="F1837" t="s">
        <v>81</v>
      </c>
      <c r="G1837" t="str">
        <f>"0093021"</f>
        <v>0</v>
      </c>
      <c r="H1837">
        <v>900.0</v>
      </c>
      <c r="I1837">
        <v>105.0</v>
      </c>
      <c r="J1837" t="s">
        <v>6859</v>
      </c>
      <c r="K1837" t="s">
        <v>18</v>
      </c>
      <c r="L1837" t="s">
        <v>19</v>
      </c>
    </row>
    <row r="1838" spans="1:12">
      <c r="A1838">
        <v>2580</v>
      </c>
      <c r="B1838" t="s">
        <v>4450</v>
      </c>
      <c r="C1838" t="s">
        <v>6860</v>
      </c>
      <c r="D1838" t="s">
        <v>45</v>
      </c>
      <c r="E1838" t="s">
        <v>6861</v>
      </c>
      <c r="F1838" t="s">
        <v>1699</v>
      </c>
      <c r="G1838" t="str">
        <f>"9011031"</f>
        <v>0</v>
      </c>
      <c r="H1838">
        <v>900.0</v>
      </c>
      <c r="I1838">
        <v>105.0</v>
      </c>
      <c r="J1838" t="s">
        <v>597</v>
      </c>
      <c r="K1838" t="s">
        <v>18</v>
      </c>
      <c r="L1838" t="s">
        <v>19</v>
      </c>
    </row>
    <row r="1839" spans="1:12">
      <c r="A1839">
        <v>2582</v>
      </c>
      <c r="B1839" t="s">
        <v>6862</v>
      </c>
      <c r="C1839" t="s">
        <v>6863</v>
      </c>
      <c r="D1839" t="s">
        <v>45</v>
      </c>
      <c r="E1839" t="s">
        <v>6864</v>
      </c>
      <c r="F1839" t="s">
        <v>81</v>
      </c>
      <c r="G1839" t="str">
        <f>"0093021"</f>
        <v>0</v>
      </c>
      <c r="H1839">
        <v>900.0</v>
      </c>
      <c r="I1839">
        <v>120.75</v>
      </c>
      <c r="J1839" t="s">
        <v>6865</v>
      </c>
      <c r="K1839" t="s">
        <v>18</v>
      </c>
      <c r="L1839" t="s">
        <v>19</v>
      </c>
    </row>
    <row r="1840" spans="1:12">
      <c r="A1840">
        <v>2583</v>
      </c>
      <c r="B1840" t="s">
        <v>6866</v>
      </c>
      <c r="C1840" t="s">
        <v>6867</v>
      </c>
      <c r="D1840" t="s">
        <v>45</v>
      </c>
      <c r="E1840" t="s">
        <v>6868</v>
      </c>
      <c r="F1840" t="s">
        <v>2290</v>
      </c>
      <c r="G1840" t="str">
        <f>"0013011"</f>
        <v>0</v>
      </c>
      <c r="H1840">
        <v>1100.0</v>
      </c>
      <c r="I1840">
        <v>0.0</v>
      </c>
      <c r="J1840" t="s">
        <v>217</v>
      </c>
      <c r="K1840" t="s">
        <v>18</v>
      </c>
      <c r="L1840" t="s">
        <v>19</v>
      </c>
    </row>
    <row r="1841" spans="1:12">
      <c r="A1841">
        <v>2584</v>
      </c>
      <c r="B1841" t="s">
        <v>6869</v>
      </c>
      <c r="C1841" t="s">
        <v>6870</v>
      </c>
      <c r="D1841" t="s">
        <v>45</v>
      </c>
      <c r="E1841" t="s">
        <v>6871</v>
      </c>
      <c r="F1841" t="s">
        <v>2290</v>
      </c>
      <c r="G1841" t="str">
        <f>"0013011"</f>
        <v>0</v>
      </c>
      <c r="H1841">
        <v>1100.0</v>
      </c>
      <c r="I1841">
        <v>165.0</v>
      </c>
      <c r="J1841" t="s">
        <v>2197</v>
      </c>
      <c r="K1841" t="s">
        <v>18</v>
      </c>
      <c r="L1841" t="s">
        <v>19</v>
      </c>
    </row>
    <row r="1842" spans="1:12">
      <c r="A1842">
        <v>2585</v>
      </c>
      <c r="B1842" t="s">
        <v>6872</v>
      </c>
      <c r="C1842" t="s">
        <v>6873</v>
      </c>
      <c r="D1842" t="s">
        <v>45</v>
      </c>
      <c r="E1842" t="s">
        <v>6874</v>
      </c>
      <c r="F1842" t="s">
        <v>2290</v>
      </c>
      <c r="G1842" t="str">
        <f>"0013011"</f>
        <v>0</v>
      </c>
      <c r="H1842">
        <v>1250.0</v>
      </c>
      <c r="I1842">
        <v>187.5</v>
      </c>
      <c r="J1842" t="s">
        <v>1236</v>
      </c>
      <c r="K1842" t="s">
        <v>18</v>
      </c>
      <c r="L1842" t="s">
        <v>19</v>
      </c>
    </row>
    <row r="1843" spans="1:12">
      <c r="A1843">
        <v>2586</v>
      </c>
      <c r="B1843" t="s">
        <v>6875</v>
      </c>
      <c r="C1843" t="s">
        <v>6876</v>
      </c>
      <c r="D1843" t="s">
        <v>14</v>
      </c>
      <c r="E1843" t="s">
        <v>6877</v>
      </c>
      <c r="F1843" t="s">
        <v>3383</v>
      </c>
      <c r="G1843" t="str">
        <f>"5061011"</f>
        <v>0</v>
      </c>
      <c r="H1843">
        <v>900.0</v>
      </c>
      <c r="I1843">
        <v>135.0</v>
      </c>
      <c r="J1843" t="s">
        <v>2400</v>
      </c>
      <c r="K1843" t="s">
        <v>18</v>
      </c>
      <c r="L1843" t="s">
        <v>19</v>
      </c>
    </row>
    <row r="1844" spans="1:12">
      <c r="A1844">
        <v>2587</v>
      </c>
      <c r="B1844" t="s">
        <v>6878</v>
      </c>
      <c r="C1844" t="s">
        <v>6879</v>
      </c>
      <c r="D1844" t="s">
        <v>14</v>
      </c>
      <c r="E1844" t="s">
        <v>6880</v>
      </c>
      <c r="F1844" t="s">
        <v>2290</v>
      </c>
      <c r="G1844" t="str">
        <f>"0013011"</f>
        <v>0</v>
      </c>
      <c r="H1844">
        <v>1050.0</v>
      </c>
      <c r="I1844">
        <v>157.5</v>
      </c>
      <c r="J1844" t="s">
        <v>6881</v>
      </c>
      <c r="K1844" t="s">
        <v>18</v>
      </c>
      <c r="L1844" t="s">
        <v>19</v>
      </c>
    </row>
    <row r="1845" spans="1:12">
      <c r="A1845">
        <v>2588</v>
      </c>
      <c r="B1845" t="s">
        <v>6882</v>
      </c>
      <c r="C1845" t="s">
        <v>6883</v>
      </c>
      <c r="D1845" t="s">
        <v>45</v>
      </c>
      <c r="E1845" t="s">
        <v>6884</v>
      </c>
      <c r="F1845" t="s">
        <v>331</v>
      </c>
      <c r="G1845" t="str">
        <f>"0101300"</f>
        <v>0</v>
      </c>
      <c r="H1845">
        <v>900.0</v>
      </c>
      <c r="I1845">
        <v>250.0</v>
      </c>
      <c r="J1845" t="s">
        <v>6885</v>
      </c>
      <c r="K1845" t="s">
        <v>18</v>
      </c>
      <c r="L1845" t="s">
        <v>19</v>
      </c>
    </row>
    <row r="1846" spans="1:12">
      <c r="A1846">
        <v>2589</v>
      </c>
      <c r="B1846" t="s">
        <v>6886</v>
      </c>
      <c r="C1846" t="s">
        <v>6887</v>
      </c>
      <c r="D1846" t="s">
        <v>45</v>
      </c>
      <c r="E1846" t="s">
        <v>6888</v>
      </c>
      <c r="F1846" t="s">
        <v>331</v>
      </c>
      <c r="G1846" t="str">
        <f>"0101300"</f>
        <v>0</v>
      </c>
      <c r="H1846">
        <v>900.0</v>
      </c>
      <c r="I1846">
        <v>127.5</v>
      </c>
      <c r="J1846" t="s">
        <v>5878</v>
      </c>
      <c r="K1846" t="s">
        <v>18</v>
      </c>
      <c r="L1846" t="s">
        <v>19</v>
      </c>
    </row>
    <row r="1847" spans="1:12">
      <c r="A1847">
        <v>2590</v>
      </c>
      <c r="B1847" t="s">
        <v>6889</v>
      </c>
      <c r="C1847" t="s">
        <v>6890</v>
      </c>
      <c r="D1847" t="s">
        <v>45</v>
      </c>
      <c r="E1847" t="s">
        <v>6891</v>
      </c>
      <c r="F1847" t="s">
        <v>81</v>
      </c>
      <c r="G1847" t="str">
        <f>"0093021"</f>
        <v>0</v>
      </c>
      <c r="H1847">
        <v>900.0</v>
      </c>
      <c r="I1847">
        <v>120.0</v>
      </c>
      <c r="J1847" t="s">
        <v>730</v>
      </c>
      <c r="K1847" t="s">
        <v>18</v>
      </c>
      <c r="L1847" t="s">
        <v>19</v>
      </c>
    </row>
    <row r="1848" spans="1:12">
      <c r="A1848">
        <v>2591</v>
      </c>
      <c r="B1848" t="s">
        <v>6892</v>
      </c>
      <c r="C1848" t="s">
        <v>5386</v>
      </c>
      <c r="D1848" t="s">
        <v>45</v>
      </c>
      <c r="E1848" t="s">
        <v>6893</v>
      </c>
      <c r="F1848" t="s">
        <v>322</v>
      </c>
      <c r="G1848" t="str">
        <f>"0091011"</f>
        <v>0</v>
      </c>
      <c r="H1848">
        <v>900.0</v>
      </c>
      <c r="I1848">
        <v>120.0</v>
      </c>
      <c r="J1848" t="s">
        <v>6894</v>
      </c>
      <c r="K1848" t="s">
        <v>18</v>
      </c>
      <c r="L1848" t="s">
        <v>19</v>
      </c>
    </row>
    <row r="1849" spans="1:12">
      <c r="A1849">
        <v>2592</v>
      </c>
      <c r="B1849" t="s">
        <v>6895</v>
      </c>
      <c r="C1849" t="s">
        <v>6896</v>
      </c>
      <c r="D1849" t="s">
        <v>14</v>
      </c>
      <c r="E1849" t="s">
        <v>6897</v>
      </c>
      <c r="F1849" t="s">
        <v>322</v>
      </c>
      <c r="G1849" t="str">
        <f>"0091011"</f>
        <v>0</v>
      </c>
      <c r="H1849">
        <v>900.0</v>
      </c>
      <c r="I1849">
        <v>135.0</v>
      </c>
      <c r="J1849" t="s">
        <v>6898</v>
      </c>
      <c r="K1849" t="s">
        <v>18</v>
      </c>
      <c r="L1849" t="s">
        <v>19</v>
      </c>
    </row>
    <row r="1850" spans="1:12">
      <c r="A1850">
        <v>2593</v>
      </c>
      <c r="B1850" t="s">
        <v>6899</v>
      </c>
      <c r="C1850" t="s">
        <v>6900</v>
      </c>
      <c r="D1850" t="s">
        <v>45</v>
      </c>
      <c r="E1850" t="s">
        <v>6901</v>
      </c>
      <c r="F1850" t="s">
        <v>81</v>
      </c>
      <c r="G1850" t="str">
        <f>"0093021"</f>
        <v>0</v>
      </c>
      <c r="H1850">
        <v>900.0</v>
      </c>
      <c r="I1850">
        <v>320.0</v>
      </c>
      <c r="J1850" t="s">
        <v>2466</v>
      </c>
      <c r="K1850" t="s">
        <v>18</v>
      </c>
      <c r="L1850" t="s">
        <v>19</v>
      </c>
    </row>
    <row r="1851" spans="1:12">
      <c r="A1851">
        <v>2594</v>
      </c>
      <c r="B1851" t="s">
        <v>6902</v>
      </c>
      <c r="C1851" t="s">
        <v>1083</v>
      </c>
      <c r="D1851" t="s">
        <v>45</v>
      </c>
      <c r="E1851" t="s">
        <v>6903</v>
      </c>
      <c r="F1851" t="s">
        <v>195</v>
      </c>
      <c r="G1851" t="str">
        <f>"0017051"</f>
        <v>0</v>
      </c>
      <c r="H1851">
        <v>900.0</v>
      </c>
      <c r="I1851">
        <v>116.25</v>
      </c>
      <c r="J1851" t="s">
        <v>1758</v>
      </c>
      <c r="K1851" t="s">
        <v>18</v>
      </c>
      <c r="L1851" t="s">
        <v>19</v>
      </c>
    </row>
    <row r="1852" spans="1:12">
      <c r="A1852">
        <v>2596</v>
      </c>
      <c r="B1852" t="s">
        <v>6904</v>
      </c>
      <c r="C1852" t="s">
        <v>6905</v>
      </c>
      <c r="D1852" t="s">
        <v>45</v>
      </c>
      <c r="E1852" t="s">
        <v>6906</v>
      </c>
      <c r="F1852" t="s">
        <v>62</v>
      </c>
      <c r="G1852" t="str">
        <f>"0051010"</f>
        <v>0</v>
      </c>
      <c r="H1852">
        <v>900.0</v>
      </c>
      <c r="I1852">
        <v>135.0</v>
      </c>
      <c r="J1852" t="s">
        <v>6907</v>
      </c>
      <c r="K1852" t="s">
        <v>18</v>
      </c>
      <c r="L1852" t="s">
        <v>19</v>
      </c>
    </row>
    <row r="1853" spans="1:12">
      <c r="A1853">
        <v>2597</v>
      </c>
      <c r="B1853" t="s">
        <v>6908</v>
      </c>
      <c r="C1853" t="s">
        <v>6909</v>
      </c>
      <c r="D1853" t="s">
        <v>45</v>
      </c>
      <c r="E1853" t="s">
        <v>6910</v>
      </c>
      <c r="F1853" t="s">
        <v>177</v>
      </c>
      <c r="G1853" t="str">
        <f>"0071052"</f>
        <v>0</v>
      </c>
      <c r="H1853">
        <v>900.0</v>
      </c>
      <c r="I1853">
        <v>0.0</v>
      </c>
      <c r="J1853" t="s">
        <v>6911</v>
      </c>
      <c r="K1853" t="s">
        <v>18</v>
      </c>
      <c r="L1853" t="s">
        <v>19</v>
      </c>
    </row>
    <row r="1854" spans="1:12">
      <c r="A1854">
        <v>2598</v>
      </c>
      <c r="B1854" t="s">
        <v>6912</v>
      </c>
      <c r="C1854" t="s">
        <v>6913</v>
      </c>
      <c r="D1854" t="s">
        <v>45</v>
      </c>
      <c r="E1854" t="s">
        <v>6914</v>
      </c>
      <c r="F1854" t="s">
        <v>124</v>
      </c>
      <c r="G1854" t="str">
        <f>"0071051"</f>
        <v>0</v>
      </c>
      <c r="H1854">
        <v>900.0</v>
      </c>
      <c r="I1854">
        <v>123.75</v>
      </c>
      <c r="J1854" t="s">
        <v>6915</v>
      </c>
      <c r="K1854" t="s">
        <v>18</v>
      </c>
      <c r="L1854" t="s">
        <v>19</v>
      </c>
    </row>
    <row r="1855" spans="1:12">
      <c r="A1855">
        <v>2599</v>
      </c>
      <c r="B1855" t="s">
        <v>6916</v>
      </c>
      <c r="C1855" t="s">
        <v>6917</v>
      </c>
      <c r="D1855" t="s">
        <v>45</v>
      </c>
      <c r="E1855" t="s">
        <v>6918</v>
      </c>
      <c r="F1855" t="s">
        <v>124</v>
      </c>
      <c r="G1855" t="str">
        <f>"0071051"</f>
        <v>0</v>
      </c>
      <c r="H1855">
        <v>900.0</v>
      </c>
      <c r="I1855">
        <v>123.75</v>
      </c>
      <c r="J1855" t="s">
        <v>1758</v>
      </c>
      <c r="K1855" t="s">
        <v>18</v>
      </c>
      <c r="L1855" t="s">
        <v>19</v>
      </c>
    </row>
    <row r="1856" spans="1:12">
      <c r="A1856">
        <v>2600</v>
      </c>
      <c r="B1856" t="s">
        <v>4035</v>
      </c>
      <c r="C1856" t="s">
        <v>6919</v>
      </c>
      <c r="D1856" t="s">
        <v>45</v>
      </c>
      <c r="E1856" t="s">
        <v>6920</v>
      </c>
      <c r="F1856" t="s">
        <v>124</v>
      </c>
      <c r="G1856" t="str">
        <f>"0071051"</f>
        <v>0</v>
      </c>
      <c r="H1856">
        <v>900.0</v>
      </c>
      <c r="I1856">
        <v>123.75</v>
      </c>
      <c r="J1856" t="s">
        <v>1758</v>
      </c>
      <c r="K1856" t="s">
        <v>18</v>
      </c>
      <c r="L1856" t="s">
        <v>19</v>
      </c>
    </row>
    <row r="1857" spans="1:12">
      <c r="A1857">
        <v>2601</v>
      </c>
      <c r="B1857" t="s">
        <v>6921</v>
      </c>
      <c r="C1857" t="s">
        <v>6922</v>
      </c>
      <c r="D1857" t="s">
        <v>14</v>
      </c>
      <c r="E1857" t="s">
        <v>6923</v>
      </c>
      <c r="F1857" t="s">
        <v>168</v>
      </c>
      <c r="G1857" t="str">
        <f>"8035010"</f>
        <v>0</v>
      </c>
      <c r="H1857">
        <v>900.0</v>
      </c>
      <c r="I1857">
        <v>116.25</v>
      </c>
      <c r="J1857" t="s">
        <v>1758</v>
      </c>
      <c r="K1857" t="s">
        <v>18</v>
      </c>
      <c r="L1857" t="s">
        <v>19</v>
      </c>
    </row>
    <row r="1858" spans="1:12">
      <c r="A1858">
        <v>2602</v>
      </c>
      <c r="B1858" t="s">
        <v>783</v>
      </c>
      <c r="C1858" t="s">
        <v>6924</v>
      </c>
      <c r="D1858" t="s">
        <v>14</v>
      </c>
      <c r="E1858" t="s">
        <v>6925</v>
      </c>
      <c r="F1858" t="s">
        <v>124</v>
      </c>
      <c r="G1858" t="str">
        <f>"0071051"</f>
        <v>0</v>
      </c>
      <c r="H1858">
        <v>900.0</v>
      </c>
      <c r="I1858">
        <v>135.0</v>
      </c>
      <c r="J1858" t="s">
        <v>1489</v>
      </c>
      <c r="K1858" t="s">
        <v>18</v>
      </c>
      <c r="L1858" t="s">
        <v>19</v>
      </c>
    </row>
    <row r="1859" spans="1:12">
      <c r="A1859">
        <v>2603</v>
      </c>
      <c r="B1859" t="s">
        <v>6926</v>
      </c>
      <c r="C1859" t="s">
        <v>6927</v>
      </c>
      <c r="D1859" t="s">
        <v>45</v>
      </c>
      <c r="E1859" t="s">
        <v>6928</v>
      </c>
      <c r="F1859" t="s">
        <v>322</v>
      </c>
      <c r="G1859" t="str">
        <f>"0091011"</f>
        <v>0</v>
      </c>
      <c r="H1859">
        <v>900.0</v>
      </c>
      <c r="I1859">
        <v>116.25</v>
      </c>
      <c r="J1859" t="s">
        <v>4342</v>
      </c>
      <c r="K1859" t="s">
        <v>18</v>
      </c>
      <c r="L1859" t="s">
        <v>19</v>
      </c>
    </row>
    <row r="1860" spans="1:12">
      <c r="A1860">
        <v>2604</v>
      </c>
      <c r="B1860" t="s">
        <v>6929</v>
      </c>
      <c r="C1860" t="s">
        <v>6930</v>
      </c>
      <c r="D1860" t="s">
        <v>45</v>
      </c>
      <c r="E1860" t="s">
        <v>6931</v>
      </c>
      <c r="F1860" t="s">
        <v>168</v>
      </c>
      <c r="G1860" t="str">
        <f>"8035010"</f>
        <v>0</v>
      </c>
      <c r="H1860">
        <v>900.0</v>
      </c>
      <c r="I1860">
        <v>105.0</v>
      </c>
      <c r="J1860" t="s">
        <v>6932</v>
      </c>
      <c r="K1860" t="s">
        <v>18</v>
      </c>
      <c r="L1860" t="s">
        <v>19</v>
      </c>
    </row>
    <row r="1861" spans="1:12">
      <c r="A1861">
        <v>2605</v>
      </c>
      <c r="B1861" t="s">
        <v>6933</v>
      </c>
      <c r="C1861" t="s">
        <v>6934</v>
      </c>
      <c r="D1861" t="s">
        <v>14</v>
      </c>
      <c r="E1861" t="s">
        <v>6935</v>
      </c>
      <c r="F1861" t="s">
        <v>322</v>
      </c>
      <c r="G1861" t="str">
        <f>"0091011"</f>
        <v>0</v>
      </c>
      <c r="H1861">
        <v>900.0</v>
      </c>
      <c r="I1861">
        <v>105.0</v>
      </c>
      <c r="J1861" t="s">
        <v>1006</v>
      </c>
      <c r="K1861" t="s">
        <v>18</v>
      </c>
      <c r="L1861" t="s">
        <v>19</v>
      </c>
    </row>
    <row r="1862" spans="1:12">
      <c r="A1862">
        <v>2606</v>
      </c>
      <c r="B1862" t="s">
        <v>6936</v>
      </c>
      <c r="C1862" t="s">
        <v>6937</v>
      </c>
      <c r="D1862" t="s">
        <v>45</v>
      </c>
      <c r="E1862" t="s">
        <v>6938</v>
      </c>
      <c r="F1862" t="s">
        <v>322</v>
      </c>
      <c r="G1862" t="str">
        <f>"0091011"</f>
        <v>0</v>
      </c>
      <c r="H1862">
        <v>900.0</v>
      </c>
      <c r="I1862">
        <v>116.25</v>
      </c>
      <c r="J1862" t="s">
        <v>5991</v>
      </c>
      <c r="K1862" t="s">
        <v>18</v>
      </c>
      <c r="L1862" t="s">
        <v>19</v>
      </c>
    </row>
    <row r="1863" spans="1:12">
      <c r="A1863">
        <v>2607</v>
      </c>
      <c r="B1863" t="s">
        <v>6939</v>
      </c>
      <c r="C1863" t="s">
        <v>6940</v>
      </c>
      <c r="D1863" t="s">
        <v>14</v>
      </c>
      <c r="E1863" t="s">
        <v>6941</v>
      </c>
      <c r="F1863" t="s">
        <v>322</v>
      </c>
      <c r="G1863" t="str">
        <f>"0091011"</f>
        <v>0</v>
      </c>
      <c r="H1863">
        <v>900.0</v>
      </c>
      <c r="I1863">
        <v>116.25</v>
      </c>
      <c r="J1863" t="s">
        <v>1758</v>
      </c>
      <c r="K1863" t="s">
        <v>18</v>
      </c>
      <c r="L1863" t="s">
        <v>19</v>
      </c>
    </row>
    <row r="1864" spans="1:12">
      <c r="A1864">
        <v>2608</v>
      </c>
      <c r="B1864" t="s">
        <v>6942</v>
      </c>
      <c r="C1864" t="s">
        <v>6943</v>
      </c>
      <c r="D1864" t="s">
        <v>14</v>
      </c>
      <c r="E1864" t="s">
        <v>6944</v>
      </c>
      <c r="F1864" t="s">
        <v>1699</v>
      </c>
      <c r="G1864" t="str">
        <f>"9011031"</f>
        <v>0</v>
      </c>
      <c r="H1864">
        <v>900.0</v>
      </c>
      <c r="I1864">
        <v>116.25</v>
      </c>
      <c r="J1864" t="s">
        <v>5878</v>
      </c>
      <c r="K1864" t="s">
        <v>18</v>
      </c>
      <c r="L1864" t="s">
        <v>19</v>
      </c>
    </row>
    <row r="1865" spans="1:12">
      <c r="A1865">
        <v>2609</v>
      </c>
      <c r="B1865" t="s">
        <v>6945</v>
      </c>
      <c r="C1865" t="s">
        <v>6946</v>
      </c>
      <c r="D1865" t="s">
        <v>45</v>
      </c>
      <c r="E1865" t="s">
        <v>6947</v>
      </c>
      <c r="F1865" t="s">
        <v>168</v>
      </c>
      <c r="G1865" t="str">
        <f>"8035010"</f>
        <v>0</v>
      </c>
      <c r="H1865">
        <v>900.0</v>
      </c>
      <c r="I1865">
        <v>131.25</v>
      </c>
      <c r="J1865" t="s">
        <v>4204</v>
      </c>
      <c r="K1865" t="s">
        <v>18</v>
      </c>
      <c r="L1865" t="s">
        <v>19</v>
      </c>
    </row>
    <row r="1866" spans="1:12">
      <c r="A1866">
        <v>2610</v>
      </c>
      <c r="B1866" t="s">
        <v>6948</v>
      </c>
      <c r="C1866" t="s">
        <v>6949</v>
      </c>
      <c r="D1866" t="s">
        <v>45</v>
      </c>
      <c r="E1866" t="s">
        <v>6950</v>
      </c>
      <c r="F1866" t="s">
        <v>168</v>
      </c>
      <c r="G1866" t="str">
        <f>"8035010"</f>
        <v>0</v>
      </c>
      <c r="H1866">
        <v>900.0</v>
      </c>
      <c r="I1866">
        <v>127.5</v>
      </c>
      <c r="J1866" t="s">
        <v>5878</v>
      </c>
      <c r="K1866" t="s">
        <v>18</v>
      </c>
      <c r="L1866" t="s">
        <v>19</v>
      </c>
    </row>
    <row r="1867" spans="1:12">
      <c r="A1867">
        <v>2611</v>
      </c>
      <c r="B1867" t="s">
        <v>6951</v>
      </c>
      <c r="C1867" t="s">
        <v>6952</v>
      </c>
      <c r="D1867" t="s">
        <v>45</v>
      </c>
      <c r="E1867" t="s">
        <v>6953</v>
      </c>
      <c r="F1867" t="s">
        <v>322</v>
      </c>
      <c r="G1867" t="str">
        <f>"0091011"</f>
        <v>0</v>
      </c>
      <c r="H1867">
        <v>900.0</v>
      </c>
      <c r="I1867">
        <v>127.5</v>
      </c>
      <c r="J1867" t="s">
        <v>730</v>
      </c>
      <c r="K1867" t="s">
        <v>18</v>
      </c>
      <c r="L1867" t="s">
        <v>19</v>
      </c>
    </row>
    <row r="1868" spans="1:12">
      <c r="A1868">
        <v>2612</v>
      </c>
      <c r="B1868" t="s">
        <v>38</v>
      </c>
      <c r="C1868" t="s">
        <v>6954</v>
      </c>
      <c r="D1868" t="s">
        <v>14</v>
      </c>
      <c r="E1868" t="s">
        <v>6955</v>
      </c>
      <c r="F1868" t="s">
        <v>322</v>
      </c>
      <c r="G1868" t="str">
        <f>"0091011"</f>
        <v>0</v>
      </c>
      <c r="H1868">
        <v>900.0</v>
      </c>
      <c r="I1868">
        <v>116.25</v>
      </c>
      <c r="J1868" t="s">
        <v>4306</v>
      </c>
      <c r="K1868" t="s">
        <v>18</v>
      </c>
      <c r="L1868" t="s">
        <v>19</v>
      </c>
    </row>
    <row r="1869" spans="1:12">
      <c r="A1869">
        <v>2613</v>
      </c>
      <c r="B1869" t="s">
        <v>6956</v>
      </c>
      <c r="C1869" t="s">
        <v>6957</v>
      </c>
      <c r="D1869" t="s">
        <v>45</v>
      </c>
      <c r="E1869" t="s">
        <v>6958</v>
      </c>
      <c r="F1869" t="s">
        <v>81</v>
      </c>
      <c r="G1869" t="str">
        <f>"0093021"</f>
        <v>0</v>
      </c>
      <c r="H1869">
        <v>900.0</v>
      </c>
      <c r="I1869">
        <v>122.25</v>
      </c>
      <c r="J1869" t="s">
        <v>6959</v>
      </c>
      <c r="K1869" t="s">
        <v>18</v>
      </c>
      <c r="L1869" t="s">
        <v>19</v>
      </c>
    </row>
    <row r="1870" spans="1:12">
      <c r="A1870">
        <v>2614</v>
      </c>
      <c r="B1870" t="s">
        <v>6960</v>
      </c>
      <c r="C1870" t="s">
        <v>6961</v>
      </c>
      <c r="D1870" t="s">
        <v>14</v>
      </c>
      <c r="E1870" t="s">
        <v>6962</v>
      </c>
      <c r="F1870" t="s">
        <v>81</v>
      </c>
      <c r="G1870" t="str">
        <f>"0093021"</f>
        <v>0</v>
      </c>
      <c r="H1870">
        <v>900.0</v>
      </c>
      <c r="I1870">
        <v>131.25</v>
      </c>
      <c r="J1870" t="s">
        <v>6963</v>
      </c>
      <c r="K1870" t="s">
        <v>18</v>
      </c>
      <c r="L1870" t="s">
        <v>19</v>
      </c>
    </row>
    <row r="1871" spans="1:12">
      <c r="A1871">
        <v>2615</v>
      </c>
      <c r="B1871" t="s">
        <v>6964</v>
      </c>
      <c r="C1871" t="s">
        <v>6965</v>
      </c>
      <c r="D1871" t="s">
        <v>45</v>
      </c>
      <c r="E1871" t="s">
        <v>6966</v>
      </c>
      <c r="F1871" t="s">
        <v>124</v>
      </c>
      <c r="G1871" t="str">
        <f>"0071051"</f>
        <v>0</v>
      </c>
      <c r="H1871">
        <v>1025.0</v>
      </c>
      <c r="I1871">
        <v>153.75</v>
      </c>
      <c r="J1871" t="s">
        <v>111</v>
      </c>
      <c r="K1871" t="s">
        <v>18</v>
      </c>
      <c r="L1871" t="s">
        <v>19</v>
      </c>
    </row>
    <row r="1872" spans="1:12">
      <c r="A1872">
        <v>2616</v>
      </c>
      <c r="B1872" t="s">
        <v>6967</v>
      </c>
      <c r="C1872" t="s">
        <v>6968</v>
      </c>
      <c r="D1872" t="s">
        <v>45</v>
      </c>
      <c r="E1872" t="s">
        <v>6969</v>
      </c>
      <c r="F1872" t="s">
        <v>36</v>
      </c>
      <c r="G1872" t="str">
        <f>"6034011"</f>
        <v>0</v>
      </c>
      <c r="H1872">
        <v>900.0</v>
      </c>
      <c r="I1872">
        <v>127.5</v>
      </c>
      <c r="J1872" t="s">
        <v>6970</v>
      </c>
      <c r="K1872" t="s">
        <v>18</v>
      </c>
      <c r="L1872" t="s">
        <v>19</v>
      </c>
    </row>
    <row r="1873" spans="1:12">
      <c r="A1873">
        <v>2617</v>
      </c>
      <c r="B1873" t="s">
        <v>6971</v>
      </c>
      <c r="C1873" t="s">
        <v>6972</v>
      </c>
      <c r="D1873" t="s">
        <v>45</v>
      </c>
      <c r="E1873" t="s">
        <v>6973</v>
      </c>
      <c r="F1873" t="s">
        <v>1699</v>
      </c>
      <c r="G1873" t="str">
        <f>"9011031"</f>
        <v>0</v>
      </c>
      <c r="H1873">
        <v>900.0</v>
      </c>
      <c r="I1873">
        <v>105.0</v>
      </c>
      <c r="J1873" t="s">
        <v>6204</v>
      </c>
      <c r="K1873" t="s">
        <v>18</v>
      </c>
      <c r="L1873" t="s">
        <v>19</v>
      </c>
    </row>
    <row r="1874" spans="1:12">
      <c r="A1874">
        <v>2619</v>
      </c>
      <c r="B1874" t="s">
        <v>6974</v>
      </c>
      <c r="C1874" t="s">
        <v>6975</v>
      </c>
      <c r="D1874" t="s">
        <v>14</v>
      </c>
      <c r="E1874" t="s">
        <v>6976</v>
      </c>
      <c r="F1874" t="s">
        <v>168</v>
      </c>
      <c r="G1874" t="str">
        <f>"8035010"</f>
        <v>0</v>
      </c>
      <c r="H1874">
        <v>900.0</v>
      </c>
      <c r="I1874">
        <v>105.0</v>
      </c>
      <c r="J1874" t="s">
        <v>6977</v>
      </c>
      <c r="K1874" t="s">
        <v>18</v>
      </c>
      <c r="L1874" t="s">
        <v>19</v>
      </c>
    </row>
    <row r="1875" spans="1:12">
      <c r="A1875">
        <v>2620</v>
      </c>
      <c r="B1875" t="s">
        <v>3521</v>
      </c>
      <c r="C1875" t="s">
        <v>6978</v>
      </c>
      <c r="D1875" t="s">
        <v>14</v>
      </c>
      <c r="E1875" t="s">
        <v>6979</v>
      </c>
      <c r="F1875" t="s">
        <v>1699</v>
      </c>
      <c r="G1875" t="str">
        <f>"9011031"</f>
        <v>0</v>
      </c>
      <c r="H1875">
        <v>900.0</v>
      </c>
      <c r="I1875">
        <v>105.0</v>
      </c>
      <c r="J1875" t="s">
        <v>3362</v>
      </c>
      <c r="K1875" t="s">
        <v>18</v>
      </c>
      <c r="L1875" t="s">
        <v>19</v>
      </c>
    </row>
    <row r="1876" spans="1:12">
      <c r="A1876">
        <v>2621</v>
      </c>
      <c r="B1876" t="s">
        <v>6980</v>
      </c>
      <c r="C1876" t="s">
        <v>6981</v>
      </c>
      <c r="D1876" t="s">
        <v>45</v>
      </c>
      <c r="E1876" t="s">
        <v>6982</v>
      </c>
      <c r="F1876" t="s">
        <v>1699</v>
      </c>
      <c r="G1876" t="str">
        <f>"9011031"</f>
        <v>0</v>
      </c>
      <c r="H1876">
        <v>900.0</v>
      </c>
      <c r="I1876">
        <v>105.0</v>
      </c>
      <c r="J1876" t="s">
        <v>6983</v>
      </c>
      <c r="K1876" t="s">
        <v>18</v>
      </c>
      <c r="L1876" t="s">
        <v>19</v>
      </c>
    </row>
    <row r="1877" spans="1:12">
      <c r="A1877">
        <v>2623</v>
      </c>
      <c r="B1877" t="s">
        <v>6984</v>
      </c>
      <c r="C1877" t="s">
        <v>6985</v>
      </c>
      <c r="D1877" t="s">
        <v>45</v>
      </c>
      <c r="E1877" t="s">
        <v>6986</v>
      </c>
      <c r="F1877" t="s">
        <v>81</v>
      </c>
      <c r="G1877" t="str">
        <f>"0093021"</f>
        <v>0</v>
      </c>
      <c r="H1877">
        <v>900.0</v>
      </c>
      <c r="I1877">
        <v>116.25</v>
      </c>
      <c r="J1877" t="s">
        <v>6987</v>
      </c>
      <c r="K1877" t="s">
        <v>18</v>
      </c>
      <c r="L1877" t="s">
        <v>19</v>
      </c>
    </row>
    <row r="1878" spans="1:12">
      <c r="A1878">
        <v>2624</v>
      </c>
      <c r="B1878" t="s">
        <v>6988</v>
      </c>
      <c r="C1878" t="s">
        <v>6989</v>
      </c>
      <c r="D1878" t="s">
        <v>45</v>
      </c>
      <c r="E1878" t="s">
        <v>6990</v>
      </c>
      <c r="F1878" t="s">
        <v>81</v>
      </c>
      <c r="G1878" t="str">
        <f>"0093021"</f>
        <v>0</v>
      </c>
      <c r="H1878">
        <v>900.0</v>
      </c>
      <c r="I1878">
        <v>120.0</v>
      </c>
      <c r="J1878" t="s">
        <v>6991</v>
      </c>
      <c r="K1878" t="s">
        <v>18</v>
      </c>
      <c r="L1878" t="s">
        <v>19</v>
      </c>
    </row>
    <row r="1879" spans="1:12">
      <c r="A1879">
        <v>2625</v>
      </c>
      <c r="B1879" t="s">
        <v>6992</v>
      </c>
      <c r="C1879" t="s">
        <v>6993</v>
      </c>
      <c r="D1879" t="s">
        <v>45</v>
      </c>
      <c r="E1879" t="s">
        <v>6994</v>
      </c>
      <c r="F1879" t="s">
        <v>168</v>
      </c>
      <c r="G1879" t="str">
        <f>"8035010"</f>
        <v>0</v>
      </c>
      <c r="H1879">
        <v>925.0</v>
      </c>
      <c r="I1879">
        <v>138.75</v>
      </c>
      <c r="J1879" t="s">
        <v>6995</v>
      </c>
      <c r="K1879" t="s">
        <v>18</v>
      </c>
      <c r="L1879" t="s">
        <v>19</v>
      </c>
    </row>
    <row r="1880" spans="1:12">
      <c r="A1880">
        <v>2626</v>
      </c>
      <c r="B1880" t="s">
        <v>1493</v>
      </c>
      <c r="C1880" t="s">
        <v>6996</v>
      </c>
      <c r="D1880" t="s">
        <v>14</v>
      </c>
      <c r="E1880" t="s">
        <v>6997</v>
      </c>
      <c r="F1880" t="s">
        <v>6456</v>
      </c>
      <c r="G1880" t="str">
        <f>"9033021"</f>
        <v>0</v>
      </c>
      <c r="H1880">
        <v>1100.0</v>
      </c>
      <c r="I1880">
        <v>165.0</v>
      </c>
      <c r="J1880" t="s">
        <v>6998</v>
      </c>
      <c r="K1880" t="s">
        <v>18</v>
      </c>
      <c r="L1880" t="s">
        <v>19</v>
      </c>
    </row>
    <row r="1881" spans="1:12">
      <c r="A1881">
        <v>2627</v>
      </c>
      <c r="B1881" t="s">
        <v>6999</v>
      </c>
      <c r="C1881" t="s">
        <v>7000</v>
      </c>
      <c r="D1881" t="s">
        <v>14</v>
      </c>
      <c r="E1881" t="s">
        <v>7001</v>
      </c>
      <c r="F1881" t="s">
        <v>6456</v>
      </c>
      <c r="G1881" t="str">
        <f>"9033021"</f>
        <v>0</v>
      </c>
      <c r="H1881">
        <v>950.0</v>
      </c>
      <c r="I1881">
        <v>142.5</v>
      </c>
      <c r="J1881" t="s">
        <v>3721</v>
      </c>
      <c r="K1881" t="s">
        <v>18</v>
      </c>
      <c r="L1881" t="s">
        <v>19</v>
      </c>
    </row>
    <row r="1882" spans="1:12">
      <c r="A1882">
        <v>2628</v>
      </c>
      <c r="B1882" t="s">
        <v>7002</v>
      </c>
      <c r="C1882" t="s">
        <v>7003</v>
      </c>
      <c r="D1882" t="s">
        <v>14</v>
      </c>
      <c r="E1882" t="s">
        <v>7004</v>
      </c>
      <c r="F1882" t="s">
        <v>3720</v>
      </c>
      <c r="G1882" t="str">
        <f>"6012030"</f>
        <v>0</v>
      </c>
      <c r="H1882">
        <v>950.0</v>
      </c>
      <c r="I1882">
        <v>142.5</v>
      </c>
      <c r="J1882" t="s">
        <v>7005</v>
      </c>
      <c r="K1882" t="s">
        <v>18</v>
      </c>
      <c r="L1882" t="s">
        <v>19</v>
      </c>
    </row>
    <row r="1883" spans="1:12">
      <c r="A1883">
        <v>2629</v>
      </c>
      <c r="B1883" t="s">
        <v>6352</v>
      </c>
      <c r="C1883" t="s">
        <v>7006</v>
      </c>
      <c r="D1883" t="s">
        <v>14</v>
      </c>
      <c r="E1883" t="s">
        <v>7007</v>
      </c>
      <c r="F1883" t="s">
        <v>1806</v>
      </c>
      <c r="G1883" t="str">
        <f>"9014011"</f>
        <v>0</v>
      </c>
      <c r="H1883">
        <v>900.0</v>
      </c>
      <c r="I1883">
        <v>116.25</v>
      </c>
      <c r="J1883" t="s">
        <v>7008</v>
      </c>
      <c r="K1883" t="s">
        <v>18</v>
      </c>
      <c r="L1883" t="s">
        <v>19</v>
      </c>
    </row>
    <row r="1884" spans="1:12">
      <c r="A1884">
        <v>2630</v>
      </c>
      <c r="B1884" t="s">
        <v>2787</v>
      </c>
      <c r="C1884" t="s">
        <v>7009</v>
      </c>
      <c r="D1884" t="s">
        <v>14</v>
      </c>
      <c r="E1884" t="s">
        <v>7010</v>
      </c>
      <c r="F1884" t="s">
        <v>1699</v>
      </c>
      <c r="G1884" t="str">
        <f>"9011031"</f>
        <v>0</v>
      </c>
      <c r="H1884">
        <v>900.0</v>
      </c>
      <c r="I1884">
        <v>116.25</v>
      </c>
      <c r="J1884" t="s">
        <v>7011</v>
      </c>
      <c r="K1884" t="s">
        <v>18</v>
      </c>
      <c r="L1884" t="s">
        <v>19</v>
      </c>
    </row>
    <row r="1885" spans="1:12">
      <c r="A1885">
        <v>2631</v>
      </c>
      <c r="B1885" t="s">
        <v>7012</v>
      </c>
      <c r="C1885" t="s">
        <v>7013</v>
      </c>
      <c r="D1885" t="s">
        <v>14</v>
      </c>
      <c r="E1885" t="s">
        <v>7014</v>
      </c>
      <c r="F1885" t="s">
        <v>2050</v>
      </c>
      <c r="G1885" t="str">
        <f>"0054023"</f>
        <v>0</v>
      </c>
      <c r="H1885">
        <v>3710.0</v>
      </c>
      <c r="I1885">
        <v>500.0</v>
      </c>
      <c r="J1885" t="s">
        <v>7015</v>
      </c>
      <c r="K1885" t="s">
        <v>18</v>
      </c>
      <c r="L1885" t="s">
        <v>19</v>
      </c>
    </row>
    <row r="1886" spans="1:12">
      <c r="A1886">
        <v>2632</v>
      </c>
      <c r="B1886" t="s">
        <v>7016</v>
      </c>
      <c r="C1886" t="s">
        <v>7017</v>
      </c>
      <c r="D1886" t="s">
        <v>14</v>
      </c>
      <c r="E1886" t="s">
        <v>7018</v>
      </c>
      <c r="F1886" t="s">
        <v>3175</v>
      </c>
      <c r="G1886" t="str">
        <f>"0054022"</f>
        <v>0</v>
      </c>
      <c r="H1886">
        <v>1700.0</v>
      </c>
      <c r="I1886">
        <v>255.0</v>
      </c>
      <c r="J1886" t="s">
        <v>7019</v>
      </c>
      <c r="K1886" t="s">
        <v>18</v>
      </c>
      <c r="L1886" t="s">
        <v>19</v>
      </c>
    </row>
    <row r="1887" spans="1:12">
      <c r="A1887">
        <v>2633</v>
      </c>
      <c r="B1887" t="s">
        <v>7020</v>
      </c>
      <c r="C1887" t="s">
        <v>7021</v>
      </c>
      <c r="D1887" t="s">
        <v>45</v>
      </c>
      <c r="E1887" t="s">
        <v>7022</v>
      </c>
      <c r="F1887" t="s">
        <v>168</v>
      </c>
      <c r="G1887" t="str">
        <f>"8035010"</f>
        <v>0</v>
      </c>
      <c r="H1887">
        <v>900.0</v>
      </c>
      <c r="I1887">
        <v>120.0</v>
      </c>
      <c r="J1887" t="s">
        <v>7023</v>
      </c>
      <c r="K1887" t="s">
        <v>18</v>
      </c>
      <c r="L1887" t="s">
        <v>19</v>
      </c>
    </row>
    <row r="1888" spans="1:12">
      <c r="A1888">
        <v>2634</v>
      </c>
      <c r="B1888" t="s">
        <v>7024</v>
      </c>
      <c r="C1888" t="s">
        <v>7025</v>
      </c>
      <c r="D1888" t="s">
        <v>45</v>
      </c>
      <c r="E1888" t="s">
        <v>7026</v>
      </c>
      <c r="F1888" t="s">
        <v>67</v>
      </c>
      <c r="G1888" t="str">
        <f>"8011031"</f>
        <v>0</v>
      </c>
      <c r="H1888">
        <v>2444.0</v>
      </c>
      <c r="I1888">
        <v>366.6</v>
      </c>
      <c r="J1888" t="s">
        <v>7027</v>
      </c>
      <c r="K1888" t="s">
        <v>18</v>
      </c>
      <c r="L1888" t="s">
        <v>19</v>
      </c>
    </row>
    <row r="1889" spans="1:12">
      <c r="A1889">
        <v>2635</v>
      </c>
      <c r="B1889" t="s">
        <v>7028</v>
      </c>
      <c r="C1889" t="s">
        <v>3530</v>
      </c>
      <c r="D1889" t="s">
        <v>45</v>
      </c>
      <c r="E1889" t="s">
        <v>7029</v>
      </c>
      <c r="F1889" t="s">
        <v>3864</v>
      </c>
      <c r="G1889" t="str">
        <f>"7014010"</f>
        <v>0</v>
      </c>
      <c r="H1889">
        <v>1100.0</v>
      </c>
      <c r="I1889">
        <v>315.0</v>
      </c>
      <c r="J1889" t="s">
        <v>350</v>
      </c>
      <c r="K1889" t="s">
        <v>18</v>
      </c>
      <c r="L1889" t="s">
        <v>19</v>
      </c>
    </row>
    <row r="1890" spans="1:12">
      <c r="A1890">
        <v>2636</v>
      </c>
      <c r="B1890" t="s">
        <v>7030</v>
      </c>
      <c r="C1890" t="s">
        <v>7031</v>
      </c>
      <c r="D1890" t="s">
        <v>45</v>
      </c>
      <c r="E1890" t="s">
        <v>7032</v>
      </c>
      <c r="F1890" t="s">
        <v>489</v>
      </c>
      <c r="G1890" t="str">
        <f>"0051080"</f>
        <v>0</v>
      </c>
      <c r="H1890">
        <v>1100.0</v>
      </c>
      <c r="I1890">
        <v>165.0</v>
      </c>
      <c r="J1890" t="s">
        <v>7033</v>
      </c>
      <c r="K1890" t="s">
        <v>18</v>
      </c>
      <c r="L1890" t="s">
        <v>19</v>
      </c>
    </row>
    <row r="1891" spans="1:12">
      <c r="A1891">
        <v>2637</v>
      </c>
      <c r="B1891" t="s">
        <v>7034</v>
      </c>
      <c r="C1891" t="s">
        <v>7035</v>
      </c>
      <c r="D1891" t="s">
        <v>45</v>
      </c>
      <c r="E1891" t="s">
        <v>7036</v>
      </c>
      <c r="F1891" t="s">
        <v>322</v>
      </c>
      <c r="G1891" t="str">
        <f>"0091011"</f>
        <v>0</v>
      </c>
      <c r="H1891">
        <v>975.0</v>
      </c>
      <c r="I1891">
        <v>146.25</v>
      </c>
      <c r="J1891" t="s">
        <v>560</v>
      </c>
      <c r="K1891" t="s">
        <v>18</v>
      </c>
      <c r="L1891" t="s">
        <v>19</v>
      </c>
    </row>
    <row r="1892" spans="1:12">
      <c r="A1892">
        <v>2638</v>
      </c>
      <c r="B1892" t="s">
        <v>54</v>
      </c>
      <c r="C1892" t="s">
        <v>7037</v>
      </c>
      <c r="D1892" t="s">
        <v>14</v>
      </c>
      <c r="E1892" t="s">
        <v>7038</v>
      </c>
      <c r="F1892" t="s">
        <v>67</v>
      </c>
      <c r="G1892" t="str">
        <f>"8011031"</f>
        <v>0</v>
      </c>
      <c r="H1892">
        <v>1980.0</v>
      </c>
      <c r="I1892">
        <v>297.0</v>
      </c>
      <c r="J1892" t="s">
        <v>6799</v>
      </c>
      <c r="K1892" t="s">
        <v>18</v>
      </c>
      <c r="L1892" t="s">
        <v>19</v>
      </c>
    </row>
    <row r="1893" spans="1:12">
      <c r="A1893">
        <v>2639</v>
      </c>
      <c r="B1893" t="s">
        <v>7039</v>
      </c>
      <c r="C1893" t="s">
        <v>7040</v>
      </c>
      <c r="D1893" t="s">
        <v>45</v>
      </c>
      <c r="E1893" t="s">
        <v>7041</v>
      </c>
      <c r="F1893" t="s">
        <v>2290</v>
      </c>
      <c r="G1893" t="str">
        <f>"0013011"</f>
        <v>0</v>
      </c>
      <c r="H1893">
        <v>1510.0</v>
      </c>
      <c r="I1893">
        <v>226.5</v>
      </c>
      <c r="J1893" t="s">
        <v>7042</v>
      </c>
      <c r="K1893" t="s">
        <v>18</v>
      </c>
      <c r="L1893" t="s">
        <v>19</v>
      </c>
    </row>
    <row r="1894" spans="1:12">
      <c r="A1894">
        <v>2640</v>
      </c>
      <c r="B1894" t="s">
        <v>7043</v>
      </c>
      <c r="C1894" t="s">
        <v>532</v>
      </c>
      <c r="D1894" t="s">
        <v>14</v>
      </c>
      <c r="E1894" t="s">
        <v>7044</v>
      </c>
      <c r="F1894" t="s">
        <v>7045</v>
      </c>
      <c r="G1894" t="str">
        <f>"2019056"</f>
        <v>0</v>
      </c>
      <c r="H1894">
        <v>1810.0</v>
      </c>
      <c r="I1894">
        <v>245.25</v>
      </c>
      <c r="J1894" t="s">
        <v>7046</v>
      </c>
      <c r="K1894" t="s">
        <v>18</v>
      </c>
      <c r="L1894" t="s">
        <v>19</v>
      </c>
    </row>
    <row r="1895" spans="1:12">
      <c r="A1895">
        <v>2641</v>
      </c>
      <c r="B1895" t="s">
        <v>7047</v>
      </c>
      <c r="C1895" t="s">
        <v>7048</v>
      </c>
      <c r="D1895" t="s">
        <v>45</v>
      </c>
      <c r="E1895" t="s">
        <v>7049</v>
      </c>
      <c r="F1895" t="s">
        <v>322</v>
      </c>
      <c r="G1895" t="str">
        <f>"0091011"</f>
        <v>0</v>
      </c>
      <c r="H1895">
        <v>950.0</v>
      </c>
      <c r="I1895">
        <v>142.5</v>
      </c>
      <c r="J1895" t="s">
        <v>7050</v>
      </c>
      <c r="K1895" t="s">
        <v>18</v>
      </c>
      <c r="L1895" t="s">
        <v>19</v>
      </c>
    </row>
    <row r="1896" spans="1:12">
      <c r="A1896">
        <v>2642</v>
      </c>
      <c r="B1896" t="s">
        <v>3195</v>
      </c>
      <c r="C1896" t="s">
        <v>7051</v>
      </c>
      <c r="D1896" t="s">
        <v>45</v>
      </c>
      <c r="E1896" t="s">
        <v>7052</v>
      </c>
      <c r="F1896" t="s">
        <v>81</v>
      </c>
      <c r="G1896" t="str">
        <f>"0093021"</f>
        <v>0</v>
      </c>
      <c r="H1896">
        <v>900.0</v>
      </c>
      <c r="I1896">
        <v>135.0</v>
      </c>
      <c r="J1896" t="s">
        <v>2025</v>
      </c>
      <c r="K1896" t="s">
        <v>18</v>
      </c>
      <c r="L1896" t="s">
        <v>19</v>
      </c>
    </row>
    <row r="1897" spans="1:12">
      <c r="A1897">
        <v>2643</v>
      </c>
      <c r="B1897" t="s">
        <v>7053</v>
      </c>
      <c r="C1897" t="s">
        <v>7054</v>
      </c>
      <c r="D1897" t="s">
        <v>45</v>
      </c>
      <c r="E1897" t="s">
        <v>7055</v>
      </c>
      <c r="F1897" t="s">
        <v>1617</v>
      </c>
      <c r="G1897" t="str">
        <f>"0036051"</f>
        <v>0</v>
      </c>
      <c r="H1897">
        <v>900.0</v>
      </c>
      <c r="I1897">
        <v>123.75</v>
      </c>
      <c r="J1897" t="s">
        <v>1936</v>
      </c>
      <c r="K1897" t="s">
        <v>18</v>
      </c>
      <c r="L1897" t="s">
        <v>19</v>
      </c>
    </row>
    <row r="1898" spans="1:12">
      <c r="A1898">
        <v>2644</v>
      </c>
      <c r="B1898" t="s">
        <v>7056</v>
      </c>
      <c r="C1898" t="s">
        <v>7057</v>
      </c>
      <c r="D1898" t="s">
        <v>14</v>
      </c>
      <c r="E1898" t="s">
        <v>7058</v>
      </c>
      <c r="F1898" t="s">
        <v>1617</v>
      </c>
      <c r="G1898" t="str">
        <f>"0036051"</f>
        <v>0</v>
      </c>
      <c r="H1898">
        <v>900.0</v>
      </c>
      <c r="I1898">
        <v>135.0</v>
      </c>
      <c r="J1898" t="s">
        <v>1106</v>
      </c>
      <c r="K1898" t="s">
        <v>18</v>
      </c>
      <c r="L1898" t="s">
        <v>19</v>
      </c>
    </row>
    <row r="1899" spans="1:12">
      <c r="A1899">
        <v>2645</v>
      </c>
      <c r="B1899" t="s">
        <v>7059</v>
      </c>
      <c r="C1899" t="s">
        <v>7060</v>
      </c>
      <c r="D1899" t="s">
        <v>45</v>
      </c>
      <c r="E1899" t="s">
        <v>7061</v>
      </c>
      <c r="F1899" t="s">
        <v>195</v>
      </c>
      <c r="G1899" t="str">
        <f>"0017051"</f>
        <v>0</v>
      </c>
      <c r="H1899">
        <v>1650.0</v>
      </c>
      <c r="I1899">
        <v>247.5</v>
      </c>
      <c r="J1899" t="s">
        <v>156</v>
      </c>
      <c r="K1899" t="s">
        <v>18</v>
      </c>
      <c r="L1899" t="s">
        <v>19</v>
      </c>
    </row>
    <row r="1900" spans="1:12">
      <c r="A1900">
        <v>2646</v>
      </c>
      <c r="B1900" t="s">
        <v>7062</v>
      </c>
      <c r="C1900" t="s">
        <v>3471</v>
      </c>
      <c r="D1900" t="s">
        <v>45</v>
      </c>
      <c r="E1900" t="s">
        <v>7063</v>
      </c>
      <c r="F1900" t="s">
        <v>7064</v>
      </c>
      <c r="G1900" t="str">
        <f>"5022011"</f>
        <v>0</v>
      </c>
      <c r="H1900">
        <v>1707.0</v>
      </c>
      <c r="I1900">
        <v>256.05</v>
      </c>
      <c r="J1900" t="s">
        <v>7065</v>
      </c>
      <c r="K1900" t="s">
        <v>18</v>
      </c>
      <c r="L1900" t="s">
        <v>19</v>
      </c>
    </row>
    <row r="1901" spans="1:12">
      <c r="A1901">
        <v>2647</v>
      </c>
      <c r="B1901" t="s">
        <v>7066</v>
      </c>
      <c r="C1901" t="s">
        <v>7067</v>
      </c>
      <c r="D1901" t="s">
        <v>14</v>
      </c>
      <c r="E1901" t="s">
        <v>7068</v>
      </c>
      <c r="F1901" t="s">
        <v>455</v>
      </c>
      <c r="G1901" t="str">
        <f>"1021030"</f>
        <v>0</v>
      </c>
      <c r="H1901">
        <v>1500.0</v>
      </c>
      <c r="I1901">
        <v>925.0</v>
      </c>
      <c r="J1901" t="s">
        <v>5583</v>
      </c>
      <c r="K1901" t="s">
        <v>18</v>
      </c>
      <c r="L1901" t="s">
        <v>19</v>
      </c>
    </row>
    <row r="1902" spans="1:12">
      <c r="A1902">
        <v>2648</v>
      </c>
      <c r="B1902" t="s">
        <v>7069</v>
      </c>
      <c r="C1902" t="s">
        <v>7070</v>
      </c>
      <c r="D1902" t="s">
        <v>45</v>
      </c>
      <c r="E1902" t="s">
        <v>7071</v>
      </c>
      <c r="F1902" t="s">
        <v>264</v>
      </c>
      <c r="G1902" t="str">
        <f>"5011030"</f>
        <v>0</v>
      </c>
      <c r="H1902">
        <v>900.0</v>
      </c>
      <c r="I1902">
        <v>135.0</v>
      </c>
      <c r="J1902" t="s">
        <v>7072</v>
      </c>
      <c r="K1902" t="s">
        <v>18</v>
      </c>
      <c r="L1902" t="s">
        <v>19</v>
      </c>
    </row>
    <row r="1903" spans="1:12">
      <c r="A1903">
        <v>2649</v>
      </c>
      <c r="B1903" t="s">
        <v>7073</v>
      </c>
      <c r="C1903" t="s">
        <v>7074</v>
      </c>
      <c r="D1903" t="s">
        <v>14</v>
      </c>
      <c r="E1903" t="s">
        <v>7075</v>
      </c>
      <c r="F1903" t="s">
        <v>3768</v>
      </c>
      <c r="G1903" t="str">
        <f>"8026042"</f>
        <v>0</v>
      </c>
      <c r="H1903">
        <v>1100.0</v>
      </c>
      <c r="I1903">
        <v>165.0</v>
      </c>
      <c r="J1903" t="s">
        <v>7076</v>
      </c>
      <c r="K1903" t="s">
        <v>18</v>
      </c>
      <c r="L1903" t="s">
        <v>19</v>
      </c>
    </row>
    <row r="1904" spans="1:12">
      <c r="A1904">
        <v>2650</v>
      </c>
      <c r="B1904" t="s">
        <v>7077</v>
      </c>
      <c r="C1904" t="s">
        <v>7078</v>
      </c>
      <c r="D1904" t="s">
        <v>45</v>
      </c>
      <c r="E1904" t="s">
        <v>7079</v>
      </c>
      <c r="F1904" t="s">
        <v>696</v>
      </c>
      <c r="G1904" t="str">
        <f>"3027021"</f>
        <v>0</v>
      </c>
      <c r="H1904">
        <v>900.0</v>
      </c>
      <c r="I1904">
        <v>535.0</v>
      </c>
      <c r="J1904" t="s">
        <v>7080</v>
      </c>
      <c r="K1904" t="s">
        <v>18</v>
      </c>
      <c r="L1904" t="s">
        <v>19</v>
      </c>
    </row>
    <row r="1905" spans="1:12">
      <c r="A1905">
        <v>2651</v>
      </c>
      <c r="B1905" t="s">
        <v>7081</v>
      </c>
      <c r="C1905" t="s">
        <v>7082</v>
      </c>
      <c r="D1905" t="s">
        <v>14</v>
      </c>
      <c r="E1905" t="s">
        <v>7083</v>
      </c>
      <c r="F1905" t="s">
        <v>195</v>
      </c>
      <c r="G1905" t="str">
        <f>"0017051"</f>
        <v>0</v>
      </c>
      <c r="H1905">
        <v>900.0</v>
      </c>
      <c r="I1905">
        <v>120.0</v>
      </c>
      <c r="J1905" t="s">
        <v>667</v>
      </c>
      <c r="K1905" t="s">
        <v>18</v>
      </c>
      <c r="L1905" t="s">
        <v>19</v>
      </c>
    </row>
    <row r="1906" spans="1:12">
      <c r="A1906">
        <v>2652</v>
      </c>
      <c r="B1906" t="s">
        <v>7084</v>
      </c>
      <c r="C1906" t="s">
        <v>7085</v>
      </c>
      <c r="D1906" t="s">
        <v>45</v>
      </c>
      <c r="E1906" t="s">
        <v>7086</v>
      </c>
      <c r="F1906" t="s">
        <v>4294</v>
      </c>
      <c r="G1906" t="str">
        <f>"0062050"</f>
        <v>0</v>
      </c>
      <c r="H1906">
        <v>1980.0</v>
      </c>
      <c r="I1906">
        <v>297.0</v>
      </c>
      <c r="J1906" t="s">
        <v>5689</v>
      </c>
      <c r="K1906" t="s">
        <v>18</v>
      </c>
      <c r="L1906" t="s">
        <v>19</v>
      </c>
    </row>
    <row r="1907" spans="1:12">
      <c r="A1907">
        <v>2653</v>
      </c>
      <c r="B1907" t="s">
        <v>7087</v>
      </c>
      <c r="C1907" t="s">
        <v>7088</v>
      </c>
      <c r="D1907" t="s">
        <v>14</v>
      </c>
      <c r="E1907" t="s">
        <v>7089</v>
      </c>
      <c r="F1907" t="s">
        <v>195</v>
      </c>
      <c r="G1907" t="str">
        <f>"0017051"</f>
        <v>0</v>
      </c>
      <c r="H1907">
        <v>1100.0</v>
      </c>
      <c r="I1907">
        <v>165.0</v>
      </c>
      <c r="J1907" t="s">
        <v>5689</v>
      </c>
      <c r="K1907" t="s">
        <v>18</v>
      </c>
      <c r="L1907" t="s">
        <v>19</v>
      </c>
    </row>
    <row r="1908" spans="1:12">
      <c r="A1908">
        <v>2654</v>
      </c>
      <c r="B1908" t="s">
        <v>7090</v>
      </c>
      <c r="C1908" t="s">
        <v>7091</v>
      </c>
      <c r="D1908" t="s">
        <v>14</v>
      </c>
      <c r="E1908" t="s">
        <v>7092</v>
      </c>
      <c r="F1908" t="s">
        <v>2871</v>
      </c>
      <c r="G1908" t="str">
        <f>"9063050"</f>
        <v>0</v>
      </c>
      <c r="H1908">
        <v>900.0</v>
      </c>
      <c r="I1908">
        <v>105.0</v>
      </c>
      <c r="J1908" t="s">
        <v>152</v>
      </c>
      <c r="K1908" t="s">
        <v>18</v>
      </c>
      <c r="L1908" t="s">
        <v>19</v>
      </c>
    </row>
    <row r="1909" spans="1:12">
      <c r="A1909">
        <v>2655</v>
      </c>
      <c r="B1909" t="s">
        <v>7093</v>
      </c>
      <c r="C1909" t="s">
        <v>7094</v>
      </c>
      <c r="D1909" t="s">
        <v>45</v>
      </c>
      <c r="E1909" t="s">
        <v>7095</v>
      </c>
      <c r="F1909" t="s">
        <v>1699</v>
      </c>
      <c r="G1909" t="str">
        <f>"9011031"</f>
        <v>0</v>
      </c>
      <c r="H1909">
        <v>900.0</v>
      </c>
      <c r="I1909">
        <v>105.0</v>
      </c>
      <c r="J1909" t="s">
        <v>1117</v>
      </c>
      <c r="K1909" t="s">
        <v>18</v>
      </c>
      <c r="L1909" t="s">
        <v>19</v>
      </c>
    </row>
    <row r="1910" spans="1:12">
      <c r="A1910">
        <v>2656</v>
      </c>
      <c r="B1910" t="s">
        <v>7096</v>
      </c>
      <c r="C1910" t="s">
        <v>7097</v>
      </c>
      <c r="D1910" t="s">
        <v>45</v>
      </c>
      <c r="E1910" t="s">
        <v>7098</v>
      </c>
      <c r="F1910" t="s">
        <v>1699</v>
      </c>
      <c r="G1910" t="str">
        <f>"9011031"</f>
        <v>0</v>
      </c>
      <c r="H1910">
        <v>900.0</v>
      </c>
      <c r="I1910">
        <v>105.0</v>
      </c>
      <c r="J1910" t="s">
        <v>7099</v>
      </c>
      <c r="K1910" t="s">
        <v>18</v>
      </c>
      <c r="L1910" t="s">
        <v>19</v>
      </c>
    </row>
    <row r="1911" spans="1:12">
      <c r="A1911">
        <v>2658</v>
      </c>
      <c r="B1911" t="s">
        <v>2964</v>
      </c>
      <c r="C1911" t="s">
        <v>7100</v>
      </c>
      <c r="D1911" t="s">
        <v>14</v>
      </c>
      <c r="E1911" t="s">
        <v>7101</v>
      </c>
      <c r="F1911" t="s">
        <v>36</v>
      </c>
      <c r="G1911" t="str">
        <f>"6034011"</f>
        <v>0</v>
      </c>
      <c r="H1911">
        <v>900.0</v>
      </c>
      <c r="I1911">
        <v>105.0</v>
      </c>
      <c r="J1911" t="s">
        <v>2113</v>
      </c>
      <c r="K1911" t="s">
        <v>18</v>
      </c>
      <c r="L1911" t="s">
        <v>19</v>
      </c>
    </row>
    <row r="1912" spans="1:12">
      <c r="A1912">
        <v>2659</v>
      </c>
      <c r="B1912" t="s">
        <v>4396</v>
      </c>
      <c r="C1912" t="s">
        <v>7102</v>
      </c>
      <c r="D1912" t="s">
        <v>14</v>
      </c>
      <c r="E1912" t="s">
        <v>7103</v>
      </c>
      <c r="F1912" t="s">
        <v>36</v>
      </c>
      <c r="G1912" t="str">
        <f>"6034011"</f>
        <v>0</v>
      </c>
      <c r="H1912">
        <v>900.0</v>
      </c>
      <c r="I1912">
        <v>135.0</v>
      </c>
      <c r="J1912" t="s">
        <v>7104</v>
      </c>
      <c r="K1912" t="s">
        <v>18</v>
      </c>
      <c r="L1912" t="s">
        <v>19</v>
      </c>
    </row>
    <row r="1913" spans="1:12">
      <c r="A1913">
        <v>2660</v>
      </c>
      <c r="B1913" t="s">
        <v>7105</v>
      </c>
      <c r="C1913" t="s">
        <v>7106</v>
      </c>
      <c r="D1913" t="s">
        <v>45</v>
      </c>
      <c r="E1913" t="s">
        <v>7107</v>
      </c>
      <c r="F1913" t="s">
        <v>1617</v>
      </c>
      <c r="G1913" t="str">
        <f>"0036051"</f>
        <v>0</v>
      </c>
      <c r="H1913">
        <v>900.0</v>
      </c>
      <c r="I1913">
        <v>285.0</v>
      </c>
      <c r="J1913" t="s">
        <v>1431</v>
      </c>
      <c r="K1913" t="s">
        <v>18</v>
      </c>
      <c r="L1913" t="s">
        <v>19</v>
      </c>
    </row>
    <row r="1914" spans="1:12">
      <c r="A1914">
        <v>2661</v>
      </c>
      <c r="B1914" t="s">
        <v>7108</v>
      </c>
      <c r="C1914" t="s">
        <v>7109</v>
      </c>
      <c r="D1914" t="s">
        <v>45</v>
      </c>
      <c r="E1914" t="s">
        <v>7110</v>
      </c>
      <c r="F1914" t="s">
        <v>81</v>
      </c>
      <c r="G1914" t="str">
        <f>"0093021"</f>
        <v>0</v>
      </c>
      <c r="H1914">
        <v>900.0</v>
      </c>
      <c r="I1914">
        <v>123.75</v>
      </c>
      <c r="J1914" t="s">
        <v>7111</v>
      </c>
      <c r="K1914" t="s">
        <v>18</v>
      </c>
      <c r="L1914" t="s">
        <v>19</v>
      </c>
    </row>
    <row r="1915" spans="1:12">
      <c r="A1915">
        <v>2662</v>
      </c>
      <c r="B1915" t="s">
        <v>7112</v>
      </c>
      <c r="C1915" t="s">
        <v>7113</v>
      </c>
      <c r="D1915" t="s">
        <v>45</v>
      </c>
      <c r="E1915" t="s">
        <v>7114</v>
      </c>
      <c r="F1915" t="s">
        <v>81</v>
      </c>
      <c r="G1915" t="str">
        <f>"0093021"</f>
        <v>0</v>
      </c>
      <c r="H1915">
        <v>900.0</v>
      </c>
      <c r="I1915">
        <v>105.0</v>
      </c>
      <c r="J1915" t="s">
        <v>7111</v>
      </c>
      <c r="K1915" t="s">
        <v>18</v>
      </c>
      <c r="L1915" t="s">
        <v>19</v>
      </c>
    </row>
    <row r="1916" spans="1:12">
      <c r="A1916">
        <v>2663</v>
      </c>
      <c r="B1916" t="s">
        <v>7115</v>
      </c>
      <c r="C1916" t="s">
        <v>532</v>
      </c>
      <c r="D1916" t="s">
        <v>45</v>
      </c>
      <c r="E1916" t="s">
        <v>7116</v>
      </c>
      <c r="F1916" t="s">
        <v>322</v>
      </c>
      <c r="G1916" t="str">
        <f>"0091011"</f>
        <v>0</v>
      </c>
      <c r="H1916">
        <v>900.0</v>
      </c>
      <c r="I1916">
        <v>135.0</v>
      </c>
      <c r="J1916" t="s">
        <v>143</v>
      </c>
      <c r="K1916" t="s">
        <v>18</v>
      </c>
      <c r="L1916" t="s">
        <v>19</v>
      </c>
    </row>
    <row r="1917" spans="1:12">
      <c r="A1917">
        <v>2664</v>
      </c>
      <c r="B1917" t="s">
        <v>7117</v>
      </c>
      <c r="C1917" t="s">
        <v>7118</v>
      </c>
      <c r="D1917" t="s">
        <v>14</v>
      </c>
      <c r="E1917" t="s">
        <v>7119</v>
      </c>
      <c r="F1917" t="s">
        <v>124</v>
      </c>
      <c r="G1917" t="str">
        <f>"0071051"</f>
        <v>0</v>
      </c>
      <c r="H1917">
        <v>900.0</v>
      </c>
      <c r="I1917">
        <v>135.0</v>
      </c>
      <c r="J1917" t="s">
        <v>6512</v>
      </c>
      <c r="K1917" t="s">
        <v>18</v>
      </c>
      <c r="L1917" t="s">
        <v>19</v>
      </c>
    </row>
    <row r="1918" spans="1:12">
      <c r="A1918">
        <v>2665</v>
      </c>
      <c r="B1918" t="s">
        <v>7120</v>
      </c>
      <c r="C1918" t="s">
        <v>7121</v>
      </c>
      <c r="D1918" t="s">
        <v>14</v>
      </c>
      <c r="E1918" t="s">
        <v>7122</v>
      </c>
      <c r="F1918" t="s">
        <v>1699</v>
      </c>
      <c r="G1918" t="str">
        <f>"9011031"</f>
        <v>0</v>
      </c>
      <c r="H1918">
        <v>900.0</v>
      </c>
      <c r="I1918">
        <v>105.0</v>
      </c>
      <c r="J1918" t="s">
        <v>244</v>
      </c>
      <c r="K1918" t="s">
        <v>18</v>
      </c>
      <c r="L1918" t="s">
        <v>19</v>
      </c>
    </row>
    <row r="1919" spans="1:12">
      <c r="A1919">
        <v>2667</v>
      </c>
      <c r="B1919" t="s">
        <v>7123</v>
      </c>
      <c r="C1919" t="s">
        <v>7124</v>
      </c>
      <c r="D1919" t="s">
        <v>45</v>
      </c>
      <c r="E1919" t="s">
        <v>7125</v>
      </c>
      <c r="F1919" t="s">
        <v>1699</v>
      </c>
      <c r="G1919" t="str">
        <f>"9011031"</f>
        <v>0</v>
      </c>
      <c r="H1919">
        <v>1000.0</v>
      </c>
      <c r="I1919">
        <v>400.0</v>
      </c>
      <c r="J1919" t="s">
        <v>501</v>
      </c>
      <c r="K1919" t="s">
        <v>18</v>
      </c>
      <c r="L1919" t="s">
        <v>19</v>
      </c>
    </row>
    <row r="1920" spans="1:12">
      <c r="A1920">
        <v>2668</v>
      </c>
      <c r="B1920" t="s">
        <v>4837</v>
      </c>
      <c r="C1920" t="s">
        <v>7126</v>
      </c>
      <c r="D1920" t="s">
        <v>14</v>
      </c>
      <c r="E1920" t="s">
        <v>7127</v>
      </c>
      <c r="F1920" t="s">
        <v>1699</v>
      </c>
      <c r="G1920" t="str">
        <f>"9011031"</f>
        <v>0</v>
      </c>
      <c r="H1920">
        <v>900.0</v>
      </c>
      <c r="I1920">
        <v>105.0</v>
      </c>
      <c r="J1920" t="s">
        <v>7128</v>
      </c>
      <c r="K1920" t="s">
        <v>18</v>
      </c>
      <c r="L1920" t="s">
        <v>19</v>
      </c>
    </row>
    <row r="1921" spans="1:12">
      <c r="A1921">
        <v>2669</v>
      </c>
      <c r="B1921" t="s">
        <v>7129</v>
      </c>
      <c r="C1921" t="s">
        <v>7130</v>
      </c>
      <c r="D1921" t="s">
        <v>14</v>
      </c>
      <c r="E1921" t="s">
        <v>7131</v>
      </c>
      <c r="F1921" t="s">
        <v>1699</v>
      </c>
      <c r="G1921" t="str">
        <f>"9011031"</f>
        <v>0</v>
      </c>
      <c r="H1921">
        <v>900.0</v>
      </c>
      <c r="I1921">
        <v>105.0</v>
      </c>
      <c r="J1921" t="s">
        <v>6138</v>
      </c>
      <c r="K1921" t="s">
        <v>18</v>
      </c>
      <c r="L1921" t="s">
        <v>19</v>
      </c>
    </row>
    <row r="1922" spans="1:12">
      <c r="A1922">
        <v>2670</v>
      </c>
      <c r="B1922" t="s">
        <v>7132</v>
      </c>
      <c r="C1922" t="s">
        <v>7133</v>
      </c>
      <c r="D1922" t="s">
        <v>45</v>
      </c>
      <c r="E1922" t="s">
        <v>7134</v>
      </c>
      <c r="F1922" t="s">
        <v>1699</v>
      </c>
      <c r="G1922" t="str">
        <f>"9011031"</f>
        <v>0</v>
      </c>
      <c r="H1922">
        <v>900.0</v>
      </c>
      <c r="I1922">
        <v>105.0</v>
      </c>
      <c r="J1922" t="s">
        <v>1168</v>
      </c>
      <c r="K1922" t="s">
        <v>18</v>
      </c>
      <c r="L1922" t="s">
        <v>19</v>
      </c>
    </row>
    <row r="1923" spans="1:12">
      <c r="A1923">
        <v>2671</v>
      </c>
      <c r="B1923" t="s">
        <v>7135</v>
      </c>
      <c r="C1923" t="s">
        <v>7136</v>
      </c>
      <c r="D1923" t="s">
        <v>45</v>
      </c>
      <c r="E1923" t="s">
        <v>7137</v>
      </c>
      <c r="F1923" t="s">
        <v>1699</v>
      </c>
      <c r="G1923" t="str">
        <f>"9011031"</f>
        <v>0</v>
      </c>
      <c r="H1923">
        <v>900.0</v>
      </c>
      <c r="I1923">
        <v>105.0</v>
      </c>
      <c r="J1923" t="s">
        <v>1348</v>
      </c>
      <c r="K1923" t="s">
        <v>18</v>
      </c>
      <c r="L1923" t="s">
        <v>19</v>
      </c>
    </row>
    <row r="1924" spans="1:12">
      <c r="A1924">
        <v>2672</v>
      </c>
      <c r="B1924" t="s">
        <v>7138</v>
      </c>
      <c r="C1924" t="s">
        <v>7139</v>
      </c>
      <c r="D1924" t="s">
        <v>45</v>
      </c>
      <c r="E1924" t="s">
        <v>7140</v>
      </c>
      <c r="F1924" t="s">
        <v>1699</v>
      </c>
      <c r="G1924" t="str">
        <f>"9011031"</f>
        <v>0</v>
      </c>
      <c r="H1924">
        <v>900.0</v>
      </c>
      <c r="I1924">
        <v>105.0</v>
      </c>
      <c r="J1924" t="s">
        <v>7141</v>
      </c>
      <c r="K1924" t="s">
        <v>18</v>
      </c>
      <c r="L1924" t="s">
        <v>19</v>
      </c>
    </row>
    <row r="1925" spans="1:12">
      <c r="A1925">
        <v>2674</v>
      </c>
      <c r="B1925" t="s">
        <v>7142</v>
      </c>
      <c r="C1925" t="s">
        <v>7143</v>
      </c>
      <c r="D1925" t="s">
        <v>14</v>
      </c>
      <c r="E1925" t="s">
        <v>7144</v>
      </c>
      <c r="F1925" t="s">
        <v>1652</v>
      </c>
      <c r="G1925" t="str">
        <f>"8026041"</f>
        <v>0</v>
      </c>
      <c r="H1925">
        <v>900.0</v>
      </c>
      <c r="I1925">
        <v>127.5</v>
      </c>
      <c r="J1925" t="s">
        <v>7145</v>
      </c>
      <c r="K1925" t="s">
        <v>18</v>
      </c>
      <c r="L1925" t="s">
        <v>19</v>
      </c>
    </row>
    <row r="1926" spans="1:12">
      <c r="A1926">
        <v>2675</v>
      </c>
      <c r="B1926" t="s">
        <v>7146</v>
      </c>
      <c r="C1926" t="s">
        <v>7147</v>
      </c>
      <c r="D1926" t="s">
        <v>14</v>
      </c>
      <c r="E1926" t="s">
        <v>7148</v>
      </c>
      <c r="F1926" t="s">
        <v>36</v>
      </c>
      <c r="G1926" t="str">
        <f>"6034011"</f>
        <v>0</v>
      </c>
      <c r="H1926">
        <v>900.0</v>
      </c>
      <c r="I1926">
        <v>120.0</v>
      </c>
      <c r="J1926" t="s">
        <v>4623</v>
      </c>
      <c r="K1926" t="s">
        <v>18</v>
      </c>
      <c r="L1926" t="s">
        <v>19</v>
      </c>
    </row>
    <row r="1927" spans="1:12">
      <c r="A1927">
        <v>2677</v>
      </c>
      <c r="B1927" t="s">
        <v>7149</v>
      </c>
      <c r="C1927" t="s">
        <v>7150</v>
      </c>
      <c r="D1927" t="s">
        <v>14</v>
      </c>
      <c r="E1927" t="s">
        <v>7151</v>
      </c>
      <c r="F1927" t="s">
        <v>716</v>
      </c>
      <c r="G1927" t="str">
        <f>"8026043"</f>
        <v>0</v>
      </c>
      <c r="H1927">
        <v>1100.0</v>
      </c>
      <c r="I1927">
        <v>165.0</v>
      </c>
      <c r="J1927" t="s">
        <v>7152</v>
      </c>
      <c r="K1927" t="s">
        <v>18</v>
      </c>
      <c r="L1927" t="s">
        <v>19</v>
      </c>
    </row>
    <row r="1928" spans="1:12">
      <c r="A1928">
        <v>2678</v>
      </c>
      <c r="B1928" t="s">
        <v>7153</v>
      </c>
      <c r="C1928" t="s">
        <v>7154</v>
      </c>
      <c r="D1928" t="s">
        <v>45</v>
      </c>
      <c r="E1928" t="s">
        <v>7155</v>
      </c>
      <c r="F1928" t="s">
        <v>81</v>
      </c>
      <c r="G1928" t="str">
        <f>"0093021"</f>
        <v>0</v>
      </c>
      <c r="H1928">
        <v>900.0</v>
      </c>
      <c r="I1928">
        <v>105.0</v>
      </c>
      <c r="J1928" t="s">
        <v>7156</v>
      </c>
      <c r="K1928" t="s">
        <v>18</v>
      </c>
      <c r="L1928" t="s">
        <v>19</v>
      </c>
    </row>
    <row r="1929" spans="1:12">
      <c r="A1929">
        <v>2679</v>
      </c>
      <c r="B1929" t="s">
        <v>7157</v>
      </c>
      <c r="C1929" t="s">
        <v>7158</v>
      </c>
      <c r="D1929" t="s">
        <v>45</v>
      </c>
      <c r="E1929" t="s">
        <v>7159</v>
      </c>
      <c r="F1929" t="s">
        <v>1652</v>
      </c>
      <c r="G1929" t="str">
        <f>"8026041"</f>
        <v>0</v>
      </c>
      <c r="H1929">
        <v>900.0</v>
      </c>
      <c r="I1929">
        <v>120.0</v>
      </c>
      <c r="J1929" t="s">
        <v>7160</v>
      </c>
      <c r="K1929" t="s">
        <v>18</v>
      </c>
      <c r="L1929" t="s">
        <v>19</v>
      </c>
    </row>
    <row r="1930" spans="1:12">
      <c r="A1930">
        <v>2680</v>
      </c>
      <c r="B1930" t="s">
        <v>4314</v>
      </c>
      <c r="C1930" t="s">
        <v>7161</v>
      </c>
      <c r="D1930" t="s">
        <v>14</v>
      </c>
      <c r="E1930" t="s">
        <v>7162</v>
      </c>
      <c r="F1930" t="s">
        <v>36</v>
      </c>
      <c r="G1930" t="str">
        <f>"6034011"</f>
        <v>0</v>
      </c>
      <c r="H1930">
        <v>900.0</v>
      </c>
      <c r="I1930">
        <v>135.0</v>
      </c>
      <c r="J1930" t="s">
        <v>2342</v>
      </c>
      <c r="K1930" t="s">
        <v>18</v>
      </c>
      <c r="L1930" t="s">
        <v>19</v>
      </c>
    </row>
    <row r="1931" spans="1:12">
      <c r="A1931">
        <v>2681</v>
      </c>
      <c r="B1931" t="s">
        <v>7163</v>
      </c>
      <c r="C1931" t="s">
        <v>7164</v>
      </c>
      <c r="D1931" t="s">
        <v>14</v>
      </c>
      <c r="E1931" t="s">
        <v>7165</v>
      </c>
      <c r="F1931" t="s">
        <v>1652</v>
      </c>
      <c r="G1931" t="str">
        <f>"8026041"</f>
        <v>0</v>
      </c>
      <c r="H1931">
        <v>900.0</v>
      </c>
      <c r="I1931">
        <v>120.0</v>
      </c>
      <c r="J1931" t="s">
        <v>7166</v>
      </c>
      <c r="K1931" t="s">
        <v>18</v>
      </c>
      <c r="L1931" t="s">
        <v>19</v>
      </c>
    </row>
    <row r="1932" spans="1:12">
      <c r="A1932">
        <v>2682</v>
      </c>
      <c r="B1932" t="s">
        <v>7167</v>
      </c>
      <c r="C1932" t="s">
        <v>7168</v>
      </c>
      <c r="D1932" t="s">
        <v>14</v>
      </c>
      <c r="E1932" t="s">
        <v>7169</v>
      </c>
      <c r="F1932" t="s">
        <v>1652</v>
      </c>
      <c r="G1932" t="str">
        <f>"8026041"</f>
        <v>0</v>
      </c>
      <c r="H1932">
        <v>900.0</v>
      </c>
      <c r="I1932">
        <v>120.0</v>
      </c>
      <c r="J1932" t="s">
        <v>5497</v>
      </c>
      <c r="K1932" t="s">
        <v>18</v>
      </c>
      <c r="L1932" t="s">
        <v>19</v>
      </c>
    </row>
    <row r="1933" spans="1:12">
      <c r="A1933">
        <v>2683</v>
      </c>
      <c r="B1933" t="s">
        <v>7170</v>
      </c>
      <c r="C1933" t="s">
        <v>7171</v>
      </c>
      <c r="D1933" t="s">
        <v>45</v>
      </c>
      <c r="E1933" t="s">
        <v>7172</v>
      </c>
      <c r="F1933" t="s">
        <v>67</v>
      </c>
      <c r="G1933" t="str">
        <f>"8011031"</f>
        <v>0</v>
      </c>
      <c r="H1933">
        <v>1413.0</v>
      </c>
      <c r="I1933">
        <v>211.95</v>
      </c>
      <c r="J1933" t="s">
        <v>4290</v>
      </c>
      <c r="K1933" t="s">
        <v>18</v>
      </c>
      <c r="L1933" t="s">
        <v>19</v>
      </c>
    </row>
    <row r="1934" spans="1:12">
      <c r="A1934">
        <v>2684</v>
      </c>
      <c r="B1934" t="s">
        <v>7173</v>
      </c>
      <c r="C1934" t="s">
        <v>7174</v>
      </c>
      <c r="D1934" t="s">
        <v>14</v>
      </c>
      <c r="E1934" t="s">
        <v>7175</v>
      </c>
      <c r="F1934" t="s">
        <v>455</v>
      </c>
      <c r="G1934" t="str">
        <f>"1021030"</f>
        <v>0</v>
      </c>
      <c r="H1934">
        <v>900.0</v>
      </c>
      <c r="I1934">
        <v>127.5</v>
      </c>
      <c r="J1934" t="s">
        <v>7027</v>
      </c>
      <c r="K1934" t="s">
        <v>18</v>
      </c>
      <c r="L1934" t="s">
        <v>19</v>
      </c>
    </row>
    <row r="1935" spans="1:12">
      <c r="A1935">
        <v>2685</v>
      </c>
      <c r="B1935" t="s">
        <v>7176</v>
      </c>
      <c r="C1935" t="s">
        <v>7177</v>
      </c>
      <c r="D1935" t="s">
        <v>45</v>
      </c>
      <c r="E1935" t="s">
        <v>7178</v>
      </c>
      <c r="F1935" t="s">
        <v>455</v>
      </c>
      <c r="G1935" t="str">
        <f>"1021030"</f>
        <v>0</v>
      </c>
      <c r="H1935">
        <v>900.0</v>
      </c>
      <c r="I1935">
        <v>127.5</v>
      </c>
      <c r="J1935" t="s">
        <v>7166</v>
      </c>
      <c r="K1935" t="s">
        <v>18</v>
      </c>
      <c r="L1935" t="s">
        <v>19</v>
      </c>
    </row>
    <row r="1936" spans="1:12">
      <c r="A1936">
        <v>2686</v>
      </c>
      <c r="B1936" t="s">
        <v>7179</v>
      </c>
      <c r="C1936" t="s">
        <v>7180</v>
      </c>
      <c r="D1936" t="s">
        <v>45</v>
      </c>
      <c r="E1936" t="s">
        <v>7181</v>
      </c>
      <c r="F1936" t="s">
        <v>696</v>
      </c>
      <c r="G1936" t="str">
        <f>"3027021"</f>
        <v>0</v>
      </c>
      <c r="H1936">
        <v>900.0</v>
      </c>
      <c r="I1936">
        <v>335.0</v>
      </c>
      <c r="J1936" t="s">
        <v>7182</v>
      </c>
      <c r="K1936" t="s">
        <v>18</v>
      </c>
      <c r="L1936" t="s">
        <v>19</v>
      </c>
    </row>
    <row r="1937" spans="1:12">
      <c r="A1937">
        <v>2687</v>
      </c>
      <c r="B1937" t="s">
        <v>7183</v>
      </c>
      <c r="C1937" t="s">
        <v>7184</v>
      </c>
      <c r="D1937" t="s">
        <v>45</v>
      </c>
      <c r="E1937" t="s">
        <v>7185</v>
      </c>
      <c r="F1937" t="s">
        <v>195</v>
      </c>
      <c r="G1937" t="str">
        <f>"0017051"</f>
        <v>0</v>
      </c>
      <c r="H1937">
        <v>1100.0</v>
      </c>
      <c r="I1937">
        <v>165.0</v>
      </c>
      <c r="J1937" t="s">
        <v>7186</v>
      </c>
      <c r="K1937" t="s">
        <v>18</v>
      </c>
      <c r="L1937" t="s">
        <v>19</v>
      </c>
    </row>
    <row r="1938" spans="1:12">
      <c r="A1938">
        <v>2688</v>
      </c>
      <c r="B1938" t="s">
        <v>7187</v>
      </c>
      <c r="C1938" t="s">
        <v>7188</v>
      </c>
      <c r="D1938" t="s">
        <v>14</v>
      </c>
      <c r="E1938" t="s">
        <v>7189</v>
      </c>
      <c r="F1938" t="s">
        <v>195</v>
      </c>
      <c r="G1938" t="str">
        <f>"0017051"</f>
        <v>0</v>
      </c>
      <c r="H1938">
        <v>900.0</v>
      </c>
      <c r="I1938">
        <v>120.0</v>
      </c>
      <c r="J1938" t="s">
        <v>7190</v>
      </c>
      <c r="K1938" t="s">
        <v>18</v>
      </c>
      <c r="L1938" t="s">
        <v>19</v>
      </c>
    </row>
    <row r="1939" spans="1:12">
      <c r="A1939">
        <v>2689</v>
      </c>
      <c r="B1939" t="s">
        <v>7191</v>
      </c>
      <c r="C1939" t="s">
        <v>7192</v>
      </c>
      <c r="D1939" t="s">
        <v>45</v>
      </c>
      <c r="E1939" t="s">
        <v>7193</v>
      </c>
      <c r="F1939" t="s">
        <v>81</v>
      </c>
      <c r="G1939" t="str">
        <f>"0093021"</f>
        <v>0</v>
      </c>
      <c r="H1939">
        <v>900.0</v>
      </c>
      <c r="I1939">
        <v>129.0</v>
      </c>
      <c r="J1939" t="s">
        <v>2252</v>
      </c>
      <c r="K1939" t="s">
        <v>18</v>
      </c>
      <c r="L1939" t="s">
        <v>19</v>
      </c>
    </row>
    <row r="1940" spans="1:12">
      <c r="A1940">
        <v>2690</v>
      </c>
      <c r="B1940" t="s">
        <v>7194</v>
      </c>
      <c r="C1940" t="s">
        <v>7195</v>
      </c>
      <c r="D1940" t="s">
        <v>45</v>
      </c>
      <c r="E1940" t="s">
        <v>7196</v>
      </c>
      <c r="F1940" t="s">
        <v>81</v>
      </c>
      <c r="G1940" t="str">
        <f>"0093021"</f>
        <v>0</v>
      </c>
      <c r="H1940">
        <v>900.0</v>
      </c>
      <c r="I1940">
        <v>112.5</v>
      </c>
      <c r="J1940" t="s">
        <v>5808</v>
      </c>
      <c r="K1940" t="s">
        <v>18</v>
      </c>
      <c r="L1940" t="s">
        <v>19</v>
      </c>
    </row>
    <row r="1941" spans="1:12">
      <c r="A1941">
        <v>2691</v>
      </c>
      <c r="B1941" t="s">
        <v>7197</v>
      </c>
      <c r="C1941" t="s">
        <v>7198</v>
      </c>
      <c r="D1941" t="s">
        <v>45</v>
      </c>
      <c r="E1941" t="s">
        <v>7199</v>
      </c>
      <c r="F1941" t="s">
        <v>81</v>
      </c>
      <c r="G1941" t="str">
        <f>"0093021"</f>
        <v>0</v>
      </c>
      <c r="H1941">
        <v>900.0</v>
      </c>
      <c r="I1941">
        <v>112.5</v>
      </c>
      <c r="J1941" t="s">
        <v>7200</v>
      </c>
      <c r="K1941" t="s">
        <v>18</v>
      </c>
      <c r="L1941" t="s">
        <v>19</v>
      </c>
    </row>
    <row r="1942" spans="1:12">
      <c r="A1942">
        <v>2692</v>
      </c>
      <c r="B1942" t="s">
        <v>7201</v>
      </c>
      <c r="C1942" t="s">
        <v>7202</v>
      </c>
      <c r="D1942" t="s">
        <v>45</v>
      </c>
      <c r="E1942" t="s">
        <v>7203</v>
      </c>
      <c r="F1942" t="s">
        <v>3480</v>
      </c>
      <c r="G1942" t="str">
        <f>"0103021"</f>
        <v>0</v>
      </c>
      <c r="H1942">
        <v>1150.0</v>
      </c>
      <c r="I1942">
        <v>172.5</v>
      </c>
      <c r="J1942" t="s">
        <v>4623</v>
      </c>
      <c r="K1942" t="s">
        <v>18</v>
      </c>
      <c r="L1942" t="s">
        <v>19</v>
      </c>
    </row>
    <row r="1943" spans="1:12">
      <c r="A1943">
        <v>2693</v>
      </c>
      <c r="B1943" t="s">
        <v>7204</v>
      </c>
      <c r="C1943" t="s">
        <v>7205</v>
      </c>
      <c r="D1943" t="s">
        <v>45</v>
      </c>
      <c r="E1943" t="s">
        <v>7206</v>
      </c>
      <c r="F1943" t="s">
        <v>124</v>
      </c>
      <c r="G1943" t="str">
        <f>"0071051"</f>
        <v>0</v>
      </c>
      <c r="H1943">
        <v>900.0</v>
      </c>
      <c r="I1943">
        <v>112.5</v>
      </c>
      <c r="J1943" t="s">
        <v>7207</v>
      </c>
      <c r="K1943" t="s">
        <v>18</v>
      </c>
      <c r="L1943" t="s">
        <v>19</v>
      </c>
    </row>
    <row r="1944" spans="1:12">
      <c r="A1944">
        <v>2694</v>
      </c>
      <c r="B1944" t="s">
        <v>7208</v>
      </c>
      <c r="C1944" t="s">
        <v>7209</v>
      </c>
      <c r="D1944" t="s">
        <v>45</v>
      </c>
      <c r="E1944" t="s">
        <v>7210</v>
      </c>
      <c r="F1944" t="s">
        <v>81</v>
      </c>
      <c r="G1944" t="str">
        <f>"0093021"</f>
        <v>0</v>
      </c>
      <c r="H1944">
        <v>900.0</v>
      </c>
      <c r="I1944">
        <v>112.5</v>
      </c>
      <c r="J1944" t="s">
        <v>7211</v>
      </c>
      <c r="K1944" t="s">
        <v>18</v>
      </c>
      <c r="L1944" t="s">
        <v>19</v>
      </c>
    </row>
    <row r="1945" spans="1:12">
      <c r="A1945">
        <v>2695</v>
      </c>
      <c r="B1945" t="s">
        <v>7212</v>
      </c>
      <c r="C1945" t="s">
        <v>7213</v>
      </c>
      <c r="D1945" t="s">
        <v>45</v>
      </c>
      <c r="E1945" t="s">
        <v>7214</v>
      </c>
      <c r="F1945" t="s">
        <v>124</v>
      </c>
      <c r="G1945" t="str">
        <f>"0071051"</f>
        <v>0</v>
      </c>
      <c r="H1945">
        <v>900.0</v>
      </c>
      <c r="I1945">
        <v>112.5</v>
      </c>
      <c r="J1945" t="s">
        <v>7215</v>
      </c>
      <c r="K1945" t="s">
        <v>18</v>
      </c>
      <c r="L1945" t="s">
        <v>19</v>
      </c>
    </row>
    <row r="1946" spans="1:12">
      <c r="A1946">
        <v>2696</v>
      </c>
      <c r="B1946" t="s">
        <v>7216</v>
      </c>
      <c r="C1946" t="s">
        <v>7217</v>
      </c>
      <c r="D1946" t="s">
        <v>45</v>
      </c>
      <c r="E1946" t="s">
        <v>7218</v>
      </c>
      <c r="F1946" t="s">
        <v>81</v>
      </c>
      <c r="G1946" t="str">
        <f>"0093021"</f>
        <v>0</v>
      </c>
      <c r="H1946">
        <v>900.0</v>
      </c>
      <c r="I1946">
        <v>105.0</v>
      </c>
      <c r="J1946" t="s">
        <v>7219</v>
      </c>
      <c r="K1946" t="s">
        <v>18</v>
      </c>
      <c r="L1946" t="s">
        <v>19</v>
      </c>
    </row>
    <row r="1947" spans="1:12">
      <c r="A1947">
        <v>2697</v>
      </c>
      <c r="B1947" t="s">
        <v>7220</v>
      </c>
      <c r="C1947" t="s">
        <v>7221</v>
      </c>
      <c r="D1947" t="s">
        <v>45</v>
      </c>
      <c r="E1947" t="s">
        <v>7222</v>
      </c>
      <c r="F1947" t="s">
        <v>124</v>
      </c>
      <c r="G1947" t="str">
        <f>"0071051"</f>
        <v>0</v>
      </c>
      <c r="H1947">
        <v>900.0</v>
      </c>
      <c r="I1947">
        <v>105.0</v>
      </c>
      <c r="J1947" t="s">
        <v>700</v>
      </c>
      <c r="K1947" t="s">
        <v>18</v>
      </c>
      <c r="L1947" t="s">
        <v>19</v>
      </c>
    </row>
    <row r="1948" spans="1:12">
      <c r="A1948">
        <v>2698</v>
      </c>
      <c r="B1948" t="s">
        <v>7223</v>
      </c>
      <c r="C1948" t="s">
        <v>7224</v>
      </c>
      <c r="D1948" t="s">
        <v>45</v>
      </c>
      <c r="E1948" t="s">
        <v>7225</v>
      </c>
      <c r="F1948" t="s">
        <v>81</v>
      </c>
      <c r="G1948" t="str">
        <f>"0093021"</f>
        <v>0</v>
      </c>
      <c r="H1948">
        <v>900.0</v>
      </c>
      <c r="I1948">
        <v>105.0</v>
      </c>
      <c r="J1948" t="s">
        <v>700</v>
      </c>
      <c r="K1948" t="s">
        <v>18</v>
      </c>
      <c r="L1948" t="s">
        <v>19</v>
      </c>
    </row>
    <row r="1949" spans="1:12">
      <c r="A1949">
        <v>2699</v>
      </c>
      <c r="B1949" t="s">
        <v>7226</v>
      </c>
      <c r="C1949" t="s">
        <v>7227</v>
      </c>
      <c r="D1949" t="s">
        <v>14</v>
      </c>
      <c r="E1949" t="s">
        <v>7228</v>
      </c>
      <c r="F1949" t="s">
        <v>1652</v>
      </c>
      <c r="G1949" t="str">
        <f>"8026041"</f>
        <v>0</v>
      </c>
      <c r="H1949">
        <v>900.0</v>
      </c>
      <c r="I1949">
        <v>120.0</v>
      </c>
      <c r="J1949" t="s">
        <v>7229</v>
      </c>
      <c r="K1949" t="s">
        <v>18</v>
      </c>
      <c r="L1949" t="s">
        <v>19</v>
      </c>
    </row>
    <row r="1950" spans="1:12">
      <c r="A1950">
        <v>2700</v>
      </c>
      <c r="B1950" t="s">
        <v>7230</v>
      </c>
      <c r="C1950" t="s">
        <v>7231</v>
      </c>
      <c r="D1950" t="s">
        <v>45</v>
      </c>
      <c r="E1950" t="s">
        <v>7232</v>
      </c>
      <c r="F1950" t="s">
        <v>124</v>
      </c>
      <c r="G1950" t="str">
        <f>"0071051"</f>
        <v>0</v>
      </c>
      <c r="H1950">
        <v>900.0</v>
      </c>
      <c r="I1950">
        <v>112.5</v>
      </c>
      <c r="J1950" t="s">
        <v>7233</v>
      </c>
      <c r="K1950" t="s">
        <v>18</v>
      </c>
      <c r="L1950" t="s">
        <v>19</v>
      </c>
    </row>
    <row r="1951" spans="1:12">
      <c r="A1951">
        <v>2701</v>
      </c>
      <c r="B1951" t="s">
        <v>7234</v>
      </c>
      <c r="C1951" t="s">
        <v>7235</v>
      </c>
      <c r="D1951" t="s">
        <v>14</v>
      </c>
      <c r="E1951" t="s">
        <v>7236</v>
      </c>
      <c r="F1951" t="s">
        <v>81</v>
      </c>
      <c r="G1951" t="str">
        <f>"0093021"</f>
        <v>0</v>
      </c>
      <c r="H1951">
        <v>1055.0</v>
      </c>
      <c r="I1951">
        <v>158.25</v>
      </c>
      <c r="J1951" t="s">
        <v>4129</v>
      </c>
      <c r="K1951" t="s">
        <v>18</v>
      </c>
      <c r="L1951" t="s">
        <v>19</v>
      </c>
    </row>
    <row r="1952" spans="1:12">
      <c r="A1952">
        <v>2702</v>
      </c>
      <c r="B1952" t="s">
        <v>7237</v>
      </c>
      <c r="C1952" t="s">
        <v>6321</v>
      </c>
      <c r="D1952" t="s">
        <v>45</v>
      </c>
      <c r="E1952" t="s">
        <v>7238</v>
      </c>
      <c r="F1952" t="s">
        <v>322</v>
      </c>
      <c r="G1952" t="str">
        <f>"0091011"</f>
        <v>0</v>
      </c>
      <c r="H1952">
        <v>900.0</v>
      </c>
      <c r="I1952">
        <v>127.5</v>
      </c>
      <c r="J1952" t="s">
        <v>7200</v>
      </c>
      <c r="K1952" t="s">
        <v>18</v>
      </c>
      <c r="L1952" t="s">
        <v>19</v>
      </c>
    </row>
    <row r="1953" spans="1:12">
      <c r="A1953">
        <v>2703</v>
      </c>
      <c r="B1953" t="s">
        <v>7239</v>
      </c>
      <c r="C1953" t="s">
        <v>7240</v>
      </c>
      <c r="D1953" t="s">
        <v>45</v>
      </c>
      <c r="E1953" t="s">
        <v>7241</v>
      </c>
      <c r="F1953" t="s">
        <v>81</v>
      </c>
      <c r="G1953" t="str">
        <f>"0093021"</f>
        <v>0</v>
      </c>
      <c r="H1953">
        <v>900.0</v>
      </c>
      <c r="I1953">
        <v>120.0</v>
      </c>
      <c r="J1953" t="s">
        <v>7242</v>
      </c>
      <c r="K1953" t="s">
        <v>18</v>
      </c>
      <c r="L1953" t="s">
        <v>19</v>
      </c>
    </row>
    <row r="1954" spans="1:12">
      <c r="A1954">
        <v>2704</v>
      </c>
      <c r="B1954" t="s">
        <v>7243</v>
      </c>
      <c r="C1954" t="s">
        <v>7244</v>
      </c>
      <c r="D1954" t="s">
        <v>45</v>
      </c>
      <c r="E1954" t="s">
        <v>7245</v>
      </c>
      <c r="F1954" t="s">
        <v>489</v>
      </c>
      <c r="G1954" t="str">
        <f>"0051080"</f>
        <v>0</v>
      </c>
      <c r="H1954">
        <v>900.0</v>
      </c>
      <c r="I1954">
        <v>112.5</v>
      </c>
      <c r="J1954" t="s">
        <v>3171</v>
      </c>
      <c r="K1954" t="s">
        <v>18</v>
      </c>
      <c r="L1954" t="s">
        <v>19</v>
      </c>
    </row>
    <row r="1955" spans="1:12">
      <c r="A1955">
        <v>2705</v>
      </c>
      <c r="B1955" t="s">
        <v>7246</v>
      </c>
      <c r="C1955" t="s">
        <v>7247</v>
      </c>
      <c r="D1955" t="s">
        <v>45</v>
      </c>
      <c r="E1955" t="s">
        <v>7248</v>
      </c>
      <c r="F1955" t="s">
        <v>81</v>
      </c>
      <c r="G1955" t="str">
        <f>"0093021"</f>
        <v>0</v>
      </c>
      <c r="H1955">
        <v>900.0</v>
      </c>
      <c r="I1955">
        <v>112.5</v>
      </c>
      <c r="J1955" t="s">
        <v>7200</v>
      </c>
      <c r="K1955" t="s">
        <v>18</v>
      </c>
      <c r="L1955" t="s">
        <v>19</v>
      </c>
    </row>
    <row r="1956" spans="1:12">
      <c r="A1956">
        <v>2706</v>
      </c>
      <c r="B1956" t="s">
        <v>7249</v>
      </c>
      <c r="C1956" t="s">
        <v>7250</v>
      </c>
      <c r="D1956" t="s">
        <v>45</v>
      </c>
      <c r="E1956" t="s">
        <v>7251</v>
      </c>
      <c r="F1956" t="s">
        <v>124</v>
      </c>
      <c r="G1956" t="str">
        <f>"0071051"</f>
        <v>0</v>
      </c>
      <c r="H1956">
        <v>900.0</v>
      </c>
      <c r="I1956">
        <v>105.0</v>
      </c>
      <c r="J1956" t="s">
        <v>7252</v>
      </c>
      <c r="K1956" t="s">
        <v>18</v>
      </c>
      <c r="L1956" t="s">
        <v>19</v>
      </c>
    </row>
    <row r="1957" spans="1:12">
      <c r="A1957">
        <v>2709</v>
      </c>
      <c r="B1957" t="s">
        <v>1237</v>
      </c>
      <c r="C1957" t="s">
        <v>7253</v>
      </c>
      <c r="D1957" t="s">
        <v>14</v>
      </c>
      <c r="E1957" t="s">
        <v>7254</v>
      </c>
      <c r="F1957" t="s">
        <v>124</v>
      </c>
      <c r="G1957" t="str">
        <f>"0071051"</f>
        <v>0</v>
      </c>
      <c r="H1957">
        <v>900.0</v>
      </c>
      <c r="I1957">
        <v>0.0</v>
      </c>
      <c r="J1957" t="s">
        <v>7255</v>
      </c>
      <c r="K1957" t="s">
        <v>18</v>
      </c>
      <c r="L1957" t="s">
        <v>19</v>
      </c>
    </row>
    <row r="1958" spans="1:12">
      <c r="A1958">
        <v>2710</v>
      </c>
      <c r="B1958" t="s">
        <v>7256</v>
      </c>
      <c r="C1958" t="s">
        <v>7257</v>
      </c>
      <c r="D1958" t="s">
        <v>45</v>
      </c>
      <c r="E1958" t="s">
        <v>7258</v>
      </c>
      <c r="F1958" t="s">
        <v>124</v>
      </c>
      <c r="G1958" t="str">
        <f>"0071051"</f>
        <v>0</v>
      </c>
      <c r="H1958">
        <v>900.0</v>
      </c>
      <c r="I1958">
        <v>105.0</v>
      </c>
      <c r="J1958" t="s">
        <v>700</v>
      </c>
      <c r="K1958" t="s">
        <v>18</v>
      </c>
      <c r="L1958" t="s">
        <v>19</v>
      </c>
    </row>
    <row r="1959" spans="1:12">
      <c r="A1959">
        <v>2711</v>
      </c>
      <c r="B1959" t="s">
        <v>7259</v>
      </c>
      <c r="C1959" t="s">
        <v>7260</v>
      </c>
      <c r="D1959" t="s">
        <v>45</v>
      </c>
      <c r="E1959" t="s">
        <v>7261</v>
      </c>
      <c r="F1959" t="s">
        <v>81</v>
      </c>
      <c r="G1959" t="str">
        <f>"0093021"</f>
        <v>0</v>
      </c>
      <c r="H1959">
        <v>900.0</v>
      </c>
      <c r="I1959">
        <v>135.0</v>
      </c>
      <c r="J1959" t="s">
        <v>1416</v>
      </c>
      <c r="K1959" t="s">
        <v>18</v>
      </c>
      <c r="L1959" t="s">
        <v>19</v>
      </c>
    </row>
    <row r="1960" spans="1:12">
      <c r="A1960">
        <v>2712</v>
      </c>
      <c r="B1960" t="s">
        <v>7262</v>
      </c>
      <c r="C1960" t="s">
        <v>7263</v>
      </c>
      <c r="D1960" t="s">
        <v>45</v>
      </c>
      <c r="E1960" t="s">
        <v>7264</v>
      </c>
      <c r="F1960" t="s">
        <v>81</v>
      </c>
      <c r="G1960" t="str">
        <f>"0093021"</f>
        <v>0</v>
      </c>
      <c r="H1960">
        <v>995.0</v>
      </c>
      <c r="I1960">
        <v>149.25</v>
      </c>
      <c r="J1960" t="s">
        <v>7182</v>
      </c>
      <c r="K1960" t="s">
        <v>18</v>
      </c>
      <c r="L1960" t="s">
        <v>19</v>
      </c>
    </row>
    <row r="1961" spans="1:12">
      <c r="A1961">
        <v>2713</v>
      </c>
      <c r="B1961" t="s">
        <v>7265</v>
      </c>
      <c r="C1961" t="s">
        <v>7266</v>
      </c>
      <c r="D1961" t="s">
        <v>45</v>
      </c>
      <c r="E1961" t="s">
        <v>7267</v>
      </c>
      <c r="F1961" t="s">
        <v>7268</v>
      </c>
      <c r="G1961" t="str">
        <f>"0012100"</f>
        <v>0</v>
      </c>
      <c r="H1961">
        <v>900.0</v>
      </c>
      <c r="I1961">
        <v>105.0</v>
      </c>
      <c r="J1961" t="s">
        <v>7269</v>
      </c>
      <c r="K1961" t="s">
        <v>18</v>
      </c>
      <c r="L1961" t="s">
        <v>19</v>
      </c>
    </row>
    <row r="1962" spans="1:12">
      <c r="A1962">
        <v>2714</v>
      </c>
      <c r="B1962" t="s">
        <v>7270</v>
      </c>
      <c r="C1962" t="s">
        <v>7271</v>
      </c>
      <c r="D1962" t="s">
        <v>45</v>
      </c>
      <c r="E1962" t="s">
        <v>7272</v>
      </c>
      <c r="F1962" t="s">
        <v>81</v>
      </c>
      <c r="G1962" t="str">
        <f>"0093021"</f>
        <v>0</v>
      </c>
      <c r="H1962">
        <v>900.0</v>
      </c>
      <c r="I1962">
        <v>116.25</v>
      </c>
      <c r="J1962" t="s">
        <v>1045</v>
      </c>
      <c r="K1962" t="s">
        <v>18</v>
      </c>
      <c r="L1962" t="s">
        <v>19</v>
      </c>
    </row>
    <row r="1963" spans="1:12">
      <c r="A1963">
        <v>2716</v>
      </c>
      <c r="B1963" t="s">
        <v>7273</v>
      </c>
      <c r="C1963" t="s">
        <v>7274</v>
      </c>
      <c r="D1963" t="s">
        <v>14</v>
      </c>
      <c r="E1963" t="s">
        <v>7275</v>
      </c>
      <c r="F1963" t="s">
        <v>81</v>
      </c>
      <c r="G1963" t="str">
        <f>"0093021"</f>
        <v>0</v>
      </c>
      <c r="H1963">
        <v>900.0</v>
      </c>
      <c r="I1963">
        <v>112.5</v>
      </c>
      <c r="J1963" t="s">
        <v>7072</v>
      </c>
      <c r="K1963" t="s">
        <v>18</v>
      </c>
      <c r="L1963" t="s">
        <v>19</v>
      </c>
    </row>
    <row r="1964" spans="1:12">
      <c r="A1964">
        <v>2717</v>
      </c>
      <c r="B1964" t="s">
        <v>1114</v>
      </c>
      <c r="C1964" t="s">
        <v>7276</v>
      </c>
      <c r="D1964" t="s">
        <v>14</v>
      </c>
      <c r="E1964" t="s">
        <v>7277</v>
      </c>
      <c r="F1964" t="s">
        <v>513</v>
      </c>
      <c r="G1964" t="str">
        <f>"0017052"</f>
        <v>0</v>
      </c>
      <c r="H1964">
        <v>2000.0</v>
      </c>
      <c r="I1964">
        <v>600.0</v>
      </c>
      <c r="J1964" t="s">
        <v>7278</v>
      </c>
      <c r="K1964" t="s">
        <v>18</v>
      </c>
      <c r="L1964" t="s">
        <v>19</v>
      </c>
    </row>
    <row r="1965" spans="1:12">
      <c r="A1965">
        <v>2718</v>
      </c>
      <c r="B1965" t="s">
        <v>7279</v>
      </c>
      <c r="C1965" t="s">
        <v>7280</v>
      </c>
      <c r="D1965" t="s">
        <v>45</v>
      </c>
      <c r="E1965" t="s">
        <v>7281</v>
      </c>
      <c r="F1965" t="s">
        <v>124</v>
      </c>
      <c r="G1965" t="str">
        <f>"0071051"</f>
        <v>0</v>
      </c>
      <c r="H1965">
        <v>900.0</v>
      </c>
      <c r="I1965">
        <v>105.0</v>
      </c>
      <c r="J1965" t="s">
        <v>4383</v>
      </c>
      <c r="K1965" t="s">
        <v>18</v>
      </c>
      <c r="L1965" t="s">
        <v>19</v>
      </c>
    </row>
    <row r="1966" spans="1:12">
      <c r="A1966">
        <v>2719</v>
      </c>
      <c r="B1966" t="s">
        <v>7282</v>
      </c>
      <c r="C1966" t="s">
        <v>5606</v>
      </c>
      <c r="D1966" t="s">
        <v>14</v>
      </c>
      <c r="E1966" t="s">
        <v>7283</v>
      </c>
      <c r="F1966" t="s">
        <v>349</v>
      </c>
      <c r="G1966" t="str">
        <f>"9011040"</f>
        <v>0</v>
      </c>
      <c r="H1966">
        <v>1000.0</v>
      </c>
      <c r="I1966">
        <v>150.0</v>
      </c>
      <c r="J1966" t="s">
        <v>7284</v>
      </c>
      <c r="K1966" t="s">
        <v>18</v>
      </c>
      <c r="L1966" t="s">
        <v>19</v>
      </c>
    </row>
    <row r="1967" spans="1:12">
      <c r="A1967">
        <v>2720</v>
      </c>
      <c r="B1967" t="s">
        <v>7285</v>
      </c>
      <c r="C1967" t="s">
        <v>7286</v>
      </c>
      <c r="D1967" t="s">
        <v>45</v>
      </c>
      <c r="E1967" t="s">
        <v>7287</v>
      </c>
      <c r="F1967" t="s">
        <v>47</v>
      </c>
      <c r="G1967" t="str">
        <f>"8033011"</f>
        <v>0</v>
      </c>
      <c r="H1967">
        <v>900.0</v>
      </c>
      <c r="I1967">
        <v>105.0</v>
      </c>
      <c r="J1967" t="s">
        <v>700</v>
      </c>
      <c r="K1967" t="s">
        <v>18</v>
      </c>
      <c r="L1967" t="s">
        <v>19</v>
      </c>
    </row>
    <row r="1968" spans="1:12">
      <c r="A1968">
        <v>2721</v>
      </c>
      <c r="B1968" t="s">
        <v>7288</v>
      </c>
      <c r="C1968" t="s">
        <v>7289</v>
      </c>
      <c r="D1968" t="s">
        <v>14</v>
      </c>
      <c r="E1968" t="s">
        <v>7290</v>
      </c>
      <c r="F1968" t="s">
        <v>195</v>
      </c>
      <c r="G1968" t="str">
        <f>"0017051"</f>
        <v>0</v>
      </c>
      <c r="H1968">
        <v>1100.0</v>
      </c>
      <c r="I1968">
        <v>165.0</v>
      </c>
      <c r="J1968" t="s">
        <v>7291</v>
      </c>
      <c r="K1968" t="s">
        <v>18</v>
      </c>
      <c r="L1968" t="s">
        <v>19</v>
      </c>
    </row>
    <row r="1969" spans="1:12">
      <c r="A1969">
        <v>2722</v>
      </c>
      <c r="B1969" t="s">
        <v>7292</v>
      </c>
      <c r="C1969" t="s">
        <v>7293</v>
      </c>
      <c r="D1969" t="s">
        <v>45</v>
      </c>
      <c r="E1969" t="s">
        <v>7294</v>
      </c>
      <c r="F1969" t="s">
        <v>322</v>
      </c>
      <c r="G1969" t="str">
        <f>"0091011"</f>
        <v>0</v>
      </c>
      <c r="H1969">
        <v>900.0</v>
      </c>
      <c r="I1969">
        <v>127.5</v>
      </c>
      <c r="J1969" t="s">
        <v>4306</v>
      </c>
      <c r="K1969" t="s">
        <v>18</v>
      </c>
      <c r="L1969" t="s">
        <v>19</v>
      </c>
    </row>
    <row r="1970" spans="1:12">
      <c r="A1970">
        <v>2723</v>
      </c>
      <c r="B1970" t="s">
        <v>7295</v>
      </c>
      <c r="C1970" t="s">
        <v>7296</v>
      </c>
      <c r="D1970" t="s">
        <v>45</v>
      </c>
      <c r="E1970" t="s">
        <v>7297</v>
      </c>
      <c r="F1970" t="s">
        <v>81</v>
      </c>
      <c r="G1970" t="str">
        <f>"0093021"</f>
        <v>0</v>
      </c>
      <c r="H1970">
        <v>900.0</v>
      </c>
      <c r="I1970">
        <v>116.25</v>
      </c>
      <c r="J1970" t="s">
        <v>1057</v>
      </c>
      <c r="K1970" t="s">
        <v>18</v>
      </c>
      <c r="L1970" t="s">
        <v>19</v>
      </c>
    </row>
    <row r="1971" spans="1:12">
      <c r="A1971">
        <v>2725</v>
      </c>
      <c r="B1971" t="s">
        <v>7298</v>
      </c>
      <c r="C1971" t="s">
        <v>7299</v>
      </c>
      <c r="D1971" t="s">
        <v>45</v>
      </c>
      <c r="E1971" t="s">
        <v>7300</v>
      </c>
      <c r="F1971" t="s">
        <v>405</v>
      </c>
      <c r="G1971" t="str">
        <f>"0073021"</f>
        <v>0</v>
      </c>
      <c r="H1971">
        <v>1065.0</v>
      </c>
      <c r="I1971">
        <v>159.75</v>
      </c>
      <c r="J1971" t="s">
        <v>1313</v>
      </c>
      <c r="K1971" t="s">
        <v>18</v>
      </c>
      <c r="L1971" t="s">
        <v>19</v>
      </c>
    </row>
    <row r="1972" spans="1:12">
      <c r="A1972">
        <v>2726</v>
      </c>
      <c r="B1972" t="s">
        <v>7226</v>
      </c>
      <c r="C1972" t="s">
        <v>7301</v>
      </c>
      <c r="D1972" t="s">
        <v>14</v>
      </c>
      <c r="E1972" t="s">
        <v>7302</v>
      </c>
      <c r="F1972" t="s">
        <v>5331</v>
      </c>
      <c r="G1972" t="str">
        <f>"9062080"</f>
        <v>0</v>
      </c>
      <c r="H1972">
        <v>900.0</v>
      </c>
      <c r="I1972">
        <v>105.0</v>
      </c>
      <c r="J1972" t="s">
        <v>2069</v>
      </c>
      <c r="K1972" t="s">
        <v>18</v>
      </c>
      <c r="L1972" t="s">
        <v>19</v>
      </c>
    </row>
    <row r="1973" spans="1:12">
      <c r="A1973">
        <v>2727</v>
      </c>
      <c r="B1973" t="s">
        <v>7303</v>
      </c>
      <c r="C1973" t="s">
        <v>7304</v>
      </c>
      <c r="D1973" t="s">
        <v>14</v>
      </c>
      <c r="E1973" t="s">
        <v>7305</v>
      </c>
      <c r="F1973" t="s">
        <v>5331</v>
      </c>
      <c r="G1973" t="str">
        <f>"9062080"</f>
        <v>0</v>
      </c>
      <c r="H1973">
        <v>900.0</v>
      </c>
      <c r="I1973">
        <v>105.0</v>
      </c>
      <c r="J1973" t="s">
        <v>5497</v>
      </c>
      <c r="K1973" t="s">
        <v>18</v>
      </c>
      <c r="L1973" t="s">
        <v>19</v>
      </c>
    </row>
    <row r="1974" spans="1:12">
      <c r="A1974">
        <v>2729</v>
      </c>
      <c r="B1974" t="s">
        <v>7306</v>
      </c>
      <c r="C1974" t="s">
        <v>4511</v>
      </c>
      <c r="D1974" t="s">
        <v>45</v>
      </c>
      <c r="E1974" t="s">
        <v>7307</v>
      </c>
      <c r="F1974" t="s">
        <v>195</v>
      </c>
      <c r="G1974" t="str">
        <f>"0017051"</f>
        <v>0</v>
      </c>
      <c r="H1974">
        <v>1500.0</v>
      </c>
      <c r="I1974">
        <v>425.0</v>
      </c>
      <c r="J1974" t="s">
        <v>48</v>
      </c>
      <c r="K1974" t="s">
        <v>18</v>
      </c>
      <c r="L1974" t="s">
        <v>19</v>
      </c>
    </row>
    <row r="1975" spans="1:12">
      <c r="A1975">
        <v>2730</v>
      </c>
      <c r="B1975" t="s">
        <v>7308</v>
      </c>
      <c r="C1975" t="s">
        <v>7309</v>
      </c>
      <c r="D1975" t="s">
        <v>45</v>
      </c>
      <c r="E1975" t="s">
        <v>7310</v>
      </c>
      <c r="F1975" t="s">
        <v>981</v>
      </c>
      <c r="G1975" t="str">
        <f>"0039021"</f>
        <v>0</v>
      </c>
      <c r="H1975">
        <v>1540.0</v>
      </c>
      <c r="I1975">
        <v>250.0</v>
      </c>
      <c r="J1975" t="s">
        <v>6059</v>
      </c>
      <c r="K1975" t="s">
        <v>18</v>
      </c>
      <c r="L1975" t="s">
        <v>19</v>
      </c>
    </row>
    <row r="1976" spans="1:12">
      <c r="A1976">
        <v>2731</v>
      </c>
      <c r="B1976" t="s">
        <v>7311</v>
      </c>
      <c r="C1976" t="s">
        <v>7312</v>
      </c>
      <c r="D1976" t="s">
        <v>45</v>
      </c>
      <c r="E1976" t="s">
        <v>7313</v>
      </c>
      <c r="F1976" t="s">
        <v>4638</v>
      </c>
      <c r="G1976" t="str">
        <f>"5021050"</f>
        <v>0</v>
      </c>
      <c r="H1976">
        <v>1320.0</v>
      </c>
      <c r="I1976">
        <v>198.0</v>
      </c>
      <c r="J1976" t="s">
        <v>1128</v>
      </c>
      <c r="K1976" t="s">
        <v>18</v>
      </c>
      <c r="L1976" t="s">
        <v>19</v>
      </c>
    </row>
    <row r="1977" spans="1:12">
      <c r="A1977">
        <v>2732</v>
      </c>
      <c r="B1977" t="s">
        <v>7314</v>
      </c>
      <c r="C1977" t="s">
        <v>7315</v>
      </c>
      <c r="D1977" t="s">
        <v>45</v>
      </c>
      <c r="E1977" t="s">
        <v>7316</v>
      </c>
      <c r="F1977" t="s">
        <v>960</v>
      </c>
      <c r="G1977" t="str">
        <f>"0021021"</f>
        <v>0</v>
      </c>
      <c r="H1977">
        <v>2200.0</v>
      </c>
      <c r="I1977">
        <v>350.0</v>
      </c>
      <c r="J1977" t="s">
        <v>7317</v>
      </c>
      <c r="K1977" t="s">
        <v>18</v>
      </c>
      <c r="L1977" t="s">
        <v>19</v>
      </c>
    </row>
    <row r="1978" spans="1:12">
      <c r="A1978">
        <v>2733</v>
      </c>
      <c r="B1978" t="s">
        <v>6471</v>
      </c>
      <c r="C1978" t="s">
        <v>7318</v>
      </c>
      <c r="D1978" t="s">
        <v>14</v>
      </c>
      <c r="E1978" t="s">
        <v>7319</v>
      </c>
      <c r="F1978" t="s">
        <v>5990</v>
      </c>
      <c r="G1978" t="str">
        <f>"0084021"</f>
        <v>0</v>
      </c>
      <c r="H1978">
        <v>900.0</v>
      </c>
      <c r="I1978">
        <v>120.0</v>
      </c>
      <c r="J1978" t="s">
        <v>7152</v>
      </c>
      <c r="K1978" t="s">
        <v>18</v>
      </c>
      <c r="L1978" t="s">
        <v>19</v>
      </c>
    </row>
    <row r="1979" spans="1:12">
      <c r="A1979">
        <v>2734</v>
      </c>
      <c r="B1979" t="s">
        <v>3340</v>
      </c>
      <c r="C1979" t="s">
        <v>1336</v>
      </c>
      <c r="D1979" t="s">
        <v>14</v>
      </c>
      <c r="E1979" t="s">
        <v>7320</v>
      </c>
      <c r="F1979" t="s">
        <v>36</v>
      </c>
      <c r="G1979" t="str">
        <f>"6034011"</f>
        <v>0</v>
      </c>
      <c r="H1979">
        <v>900.0</v>
      </c>
      <c r="I1979">
        <v>105.0</v>
      </c>
      <c r="J1979" t="s">
        <v>2486</v>
      </c>
      <c r="K1979" t="s">
        <v>18</v>
      </c>
      <c r="L1979" t="s">
        <v>19</v>
      </c>
    </row>
    <row r="1980" spans="1:12">
      <c r="A1980">
        <v>2735</v>
      </c>
      <c r="B1980" t="s">
        <v>7321</v>
      </c>
      <c r="C1980" t="s">
        <v>7322</v>
      </c>
      <c r="D1980" t="s">
        <v>14</v>
      </c>
      <c r="E1980" t="s">
        <v>7323</v>
      </c>
      <c r="F1980" t="s">
        <v>81</v>
      </c>
      <c r="G1980" t="str">
        <f>"0093021"</f>
        <v>0</v>
      </c>
      <c r="H1980">
        <v>900.0</v>
      </c>
      <c r="I1980">
        <v>120.0</v>
      </c>
      <c r="J1980" t="s">
        <v>7324</v>
      </c>
      <c r="K1980" t="s">
        <v>18</v>
      </c>
      <c r="L1980" t="s">
        <v>19</v>
      </c>
    </row>
    <row r="1981" spans="1:12">
      <c r="A1981">
        <v>2736</v>
      </c>
      <c r="B1981" t="s">
        <v>7325</v>
      </c>
      <c r="C1981" t="s">
        <v>7326</v>
      </c>
      <c r="D1981" t="s">
        <v>45</v>
      </c>
      <c r="E1981" t="s">
        <v>7327</v>
      </c>
      <c r="F1981" t="s">
        <v>47</v>
      </c>
      <c r="G1981" t="str">
        <f>"8033011"</f>
        <v>0</v>
      </c>
      <c r="H1981">
        <v>900.0</v>
      </c>
      <c r="I1981">
        <v>105.0</v>
      </c>
      <c r="J1981" t="s">
        <v>191</v>
      </c>
      <c r="K1981" t="s">
        <v>18</v>
      </c>
      <c r="L1981" t="s">
        <v>19</v>
      </c>
    </row>
    <row r="1982" spans="1:12">
      <c r="A1982">
        <v>2737</v>
      </c>
      <c r="B1982" t="s">
        <v>7328</v>
      </c>
      <c r="C1982" t="s">
        <v>7329</v>
      </c>
      <c r="D1982" t="s">
        <v>14</v>
      </c>
      <c r="E1982" t="s">
        <v>7330</v>
      </c>
      <c r="F1982" t="s">
        <v>36</v>
      </c>
      <c r="G1982" t="str">
        <f>"6034011"</f>
        <v>0</v>
      </c>
      <c r="H1982">
        <v>900.0</v>
      </c>
      <c r="I1982">
        <v>116.25</v>
      </c>
      <c r="J1982" t="s">
        <v>7331</v>
      </c>
      <c r="K1982" t="s">
        <v>18</v>
      </c>
      <c r="L1982" t="s">
        <v>19</v>
      </c>
    </row>
    <row r="1983" spans="1:12">
      <c r="A1983">
        <v>2738</v>
      </c>
      <c r="B1983" t="s">
        <v>7332</v>
      </c>
      <c r="C1983" t="s">
        <v>7333</v>
      </c>
      <c r="D1983" t="s">
        <v>14</v>
      </c>
      <c r="E1983" t="s">
        <v>7334</v>
      </c>
      <c r="F1983" t="s">
        <v>2290</v>
      </c>
      <c r="G1983" t="str">
        <f>"0013011"</f>
        <v>0</v>
      </c>
      <c r="H1983">
        <v>1320.0</v>
      </c>
      <c r="I1983">
        <v>198.0</v>
      </c>
      <c r="J1983" t="s">
        <v>7335</v>
      </c>
      <c r="K1983" t="s">
        <v>18</v>
      </c>
      <c r="L1983" t="s">
        <v>19</v>
      </c>
    </row>
    <row r="1984" spans="1:12">
      <c r="A1984">
        <v>2739</v>
      </c>
      <c r="B1984" t="s">
        <v>7336</v>
      </c>
      <c r="C1984" t="s">
        <v>7337</v>
      </c>
      <c r="D1984" t="s">
        <v>14</v>
      </c>
      <c r="E1984" t="s">
        <v>7338</v>
      </c>
      <c r="F1984" t="s">
        <v>1806</v>
      </c>
      <c r="G1984" t="str">
        <f>"9014011"</f>
        <v>0</v>
      </c>
      <c r="H1984">
        <v>900.0</v>
      </c>
      <c r="I1984">
        <v>135.0</v>
      </c>
      <c r="J1984" t="s">
        <v>1443</v>
      </c>
      <c r="K1984" t="s">
        <v>18</v>
      </c>
      <c r="L1984" t="s">
        <v>19</v>
      </c>
    </row>
    <row r="1985" spans="1:12">
      <c r="A1985">
        <v>2740</v>
      </c>
      <c r="B1985" t="s">
        <v>7339</v>
      </c>
      <c r="C1985" t="s">
        <v>7340</v>
      </c>
      <c r="D1985" t="s">
        <v>14</v>
      </c>
      <c r="E1985" t="s">
        <v>7341</v>
      </c>
      <c r="F1985" t="s">
        <v>36</v>
      </c>
      <c r="G1985" t="str">
        <f>"6034011"</f>
        <v>0</v>
      </c>
      <c r="H1985">
        <v>900.0</v>
      </c>
      <c r="I1985">
        <v>105.0</v>
      </c>
      <c r="J1985" t="s">
        <v>7342</v>
      </c>
      <c r="K1985" t="s">
        <v>18</v>
      </c>
      <c r="L1985" t="s">
        <v>19</v>
      </c>
    </row>
    <row r="1986" spans="1:12">
      <c r="A1986">
        <v>2741</v>
      </c>
      <c r="B1986" t="s">
        <v>7343</v>
      </c>
      <c r="C1986" t="s">
        <v>7344</v>
      </c>
      <c r="D1986" t="s">
        <v>14</v>
      </c>
      <c r="E1986" t="s">
        <v>7345</v>
      </c>
      <c r="F1986" t="s">
        <v>2219</v>
      </c>
      <c r="G1986" t="str">
        <f>"6033030"</f>
        <v>0</v>
      </c>
      <c r="H1986">
        <v>900.0</v>
      </c>
      <c r="I1986">
        <v>105.0</v>
      </c>
      <c r="J1986" t="s">
        <v>7346</v>
      </c>
      <c r="K1986" t="s">
        <v>18</v>
      </c>
      <c r="L1986" t="s">
        <v>19</v>
      </c>
    </row>
    <row r="1987" spans="1:12">
      <c r="A1987">
        <v>2742</v>
      </c>
      <c r="B1987" t="s">
        <v>1114</v>
      </c>
      <c r="C1987" t="s">
        <v>7347</v>
      </c>
      <c r="D1987" t="s">
        <v>14</v>
      </c>
      <c r="E1987" t="s">
        <v>7348</v>
      </c>
      <c r="F1987" t="s">
        <v>7349</v>
      </c>
      <c r="G1987" t="str">
        <f>"9015013"</f>
        <v>0</v>
      </c>
      <c r="H1987">
        <v>2640.0</v>
      </c>
      <c r="I1987">
        <v>396.0</v>
      </c>
      <c r="J1987" t="s">
        <v>7350</v>
      </c>
      <c r="K1987" t="s">
        <v>18</v>
      </c>
      <c r="L1987" t="s">
        <v>19</v>
      </c>
    </row>
    <row r="1988" spans="1:12">
      <c r="A1988">
        <v>2743</v>
      </c>
      <c r="B1988" t="s">
        <v>7351</v>
      </c>
      <c r="C1988" t="s">
        <v>7352</v>
      </c>
      <c r="D1988" t="s">
        <v>14</v>
      </c>
      <c r="E1988" t="s">
        <v>7353</v>
      </c>
      <c r="F1988" t="s">
        <v>7064</v>
      </c>
      <c r="G1988" t="str">
        <f>"5022011"</f>
        <v>0</v>
      </c>
      <c r="H1988">
        <v>1650.0</v>
      </c>
      <c r="I1988">
        <v>247.5</v>
      </c>
      <c r="J1988" t="s">
        <v>7354</v>
      </c>
      <c r="K1988" t="s">
        <v>18</v>
      </c>
      <c r="L1988" t="s">
        <v>19</v>
      </c>
    </row>
    <row r="1989" spans="1:12">
      <c r="A1989">
        <v>2744</v>
      </c>
      <c r="B1989" t="s">
        <v>7355</v>
      </c>
      <c r="C1989" t="s">
        <v>7356</v>
      </c>
      <c r="D1989" t="s">
        <v>45</v>
      </c>
      <c r="E1989" t="s">
        <v>7357</v>
      </c>
      <c r="F1989" t="s">
        <v>81</v>
      </c>
      <c r="G1989" t="str">
        <f>"0093021"</f>
        <v>0</v>
      </c>
      <c r="H1989">
        <v>900.0</v>
      </c>
      <c r="I1989">
        <v>129.75</v>
      </c>
      <c r="J1989" t="s">
        <v>7358</v>
      </c>
      <c r="K1989" t="s">
        <v>18</v>
      </c>
      <c r="L1989" t="s">
        <v>19</v>
      </c>
    </row>
    <row r="1990" spans="1:12">
      <c r="A1990">
        <v>2745</v>
      </c>
      <c r="B1990" t="s">
        <v>7359</v>
      </c>
      <c r="C1990" t="s">
        <v>7360</v>
      </c>
      <c r="D1990" t="s">
        <v>45</v>
      </c>
      <c r="E1990" t="s">
        <v>7361</v>
      </c>
      <c r="F1990" t="s">
        <v>81</v>
      </c>
      <c r="G1990" t="str">
        <f>"0093021"</f>
        <v>0</v>
      </c>
      <c r="H1990">
        <v>900.0</v>
      </c>
      <c r="I1990">
        <v>129.75</v>
      </c>
      <c r="J1990" t="s">
        <v>2069</v>
      </c>
      <c r="K1990" t="s">
        <v>18</v>
      </c>
      <c r="L1990" t="s">
        <v>19</v>
      </c>
    </row>
    <row r="1991" spans="1:12">
      <c r="A1991">
        <v>2746</v>
      </c>
      <c r="B1991" t="s">
        <v>7362</v>
      </c>
      <c r="C1991" t="s">
        <v>7363</v>
      </c>
      <c r="D1991" t="s">
        <v>14</v>
      </c>
      <c r="E1991" t="s">
        <v>7364</v>
      </c>
      <c r="F1991" t="s">
        <v>2431</v>
      </c>
      <c r="G1991" t="str">
        <f>"0012110"</f>
        <v>0</v>
      </c>
      <c r="H1991">
        <v>4000.0</v>
      </c>
      <c r="I1991">
        <v>500.0</v>
      </c>
      <c r="J1991" t="s">
        <v>1402</v>
      </c>
      <c r="K1991" t="s">
        <v>18</v>
      </c>
      <c r="L1991" t="s">
        <v>19</v>
      </c>
    </row>
    <row r="1992" spans="1:12">
      <c r="A1992">
        <v>2747</v>
      </c>
      <c r="B1992" t="s">
        <v>7365</v>
      </c>
      <c r="C1992" t="s">
        <v>7366</v>
      </c>
      <c r="D1992" t="s">
        <v>45</v>
      </c>
      <c r="E1992" t="s">
        <v>7367</v>
      </c>
      <c r="F1992" t="s">
        <v>3118</v>
      </c>
      <c r="G1992" t="str">
        <f>"0017031"</f>
        <v>0</v>
      </c>
      <c r="H1992">
        <v>2000.0</v>
      </c>
      <c r="I1992">
        <v>300.0</v>
      </c>
      <c r="J1992" t="s">
        <v>7368</v>
      </c>
      <c r="K1992" t="s">
        <v>18</v>
      </c>
      <c r="L1992" t="s">
        <v>19</v>
      </c>
    </row>
    <row r="1993" spans="1:12">
      <c r="A1993">
        <v>2748</v>
      </c>
      <c r="B1993" t="s">
        <v>7369</v>
      </c>
      <c r="C1993" t="s">
        <v>7370</v>
      </c>
      <c r="D1993" t="s">
        <v>45</v>
      </c>
      <c r="E1993" t="s">
        <v>7371</v>
      </c>
      <c r="F1993" t="s">
        <v>3118</v>
      </c>
      <c r="G1993" t="str">
        <f>"0017031"</f>
        <v>0</v>
      </c>
      <c r="H1993">
        <v>3000.0</v>
      </c>
      <c r="I1993">
        <v>450.0</v>
      </c>
      <c r="J1993" t="s">
        <v>1053</v>
      </c>
      <c r="K1993" t="s">
        <v>18</v>
      </c>
      <c r="L1993" t="s">
        <v>19</v>
      </c>
    </row>
    <row r="1994" spans="1:12">
      <c r="A1994">
        <v>2749</v>
      </c>
      <c r="B1994" t="s">
        <v>3981</v>
      </c>
      <c r="C1994" t="s">
        <v>6685</v>
      </c>
      <c r="D1994" t="s">
        <v>45</v>
      </c>
      <c r="E1994" t="s">
        <v>7372</v>
      </c>
      <c r="F1994" t="s">
        <v>67</v>
      </c>
      <c r="G1994" t="str">
        <f>"8011031"</f>
        <v>0</v>
      </c>
      <c r="H1994">
        <v>1870.0</v>
      </c>
      <c r="I1994">
        <v>280.5</v>
      </c>
      <c r="J1994" t="s">
        <v>7373</v>
      </c>
      <c r="K1994" t="s">
        <v>18</v>
      </c>
      <c r="L1994" t="s">
        <v>19</v>
      </c>
    </row>
    <row r="1995" spans="1:12">
      <c r="A1995">
        <v>2750</v>
      </c>
      <c r="B1995" t="s">
        <v>7374</v>
      </c>
      <c r="C1995" t="s">
        <v>6501</v>
      </c>
      <c r="D1995" t="s">
        <v>45</v>
      </c>
      <c r="E1995" t="s">
        <v>7375</v>
      </c>
      <c r="F1995" t="s">
        <v>322</v>
      </c>
      <c r="G1995" t="str">
        <f>"0091011"</f>
        <v>0</v>
      </c>
      <c r="H1995">
        <v>900.0</v>
      </c>
      <c r="I1995">
        <v>105.0</v>
      </c>
      <c r="J1995" t="s">
        <v>7376</v>
      </c>
      <c r="K1995" t="s">
        <v>18</v>
      </c>
      <c r="L1995" t="s">
        <v>19</v>
      </c>
    </row>
    <row r="1996" spans="1:12">
      <c r="A1996">
        <v>2751</v>
      </c>
      <c r="B1996" t="s">
        <v>7377</v>
      </c>
      <c r="C1996" t="s">
        <v>7378</v>
      </c>
      <c r="D1996" t="s">
        <v>45</v>
      </c>
      <c r="E1996" t="s">
        <v>7379</v>
      </c>
      <c r="F1996" t="s">
        <v>322</v>
      </c>
      <c r="G1996" t="str">
        <f>"0091011"</f>
        <v>0</v>
      </c>
      <c r="H1996">
        <v>1000.0</v>
      </c>
      <c r="I1996">
        <v>150.0</v>
      </c>
      <c r="J1996" t="s">
        <v>7380</v>
      </c>
      <c r="K1996" t="s">
        <v>18</v>
      </c>
      <c r="L1996" t="s">
        <v>19</v>
      </c>
    </row>
    <row r="1997" spans="1:12">
      <c r="A1997">
        <v>2753</v>
      </c>
      <c r="B1997" t="s">
        <v>7381</v>
      </c>
      <c r="C1997" t="s">
        <v>7382</v>
      </c>
      <c r="D1997" t="s">
        <v>45</v>
      </c>
      <c r="E1997" t="s">
        <v>7383</v>
      </c>
      <c r="F1997" t="s">
        <v>340</v>
      </c>
      <c r="G1997" t="str">
        <f>"0036081"</f>
        <v>0</v>
      </c>
      <c r="H1997">
        <v>900.0</v>
      </c>
      <c r="I1997">
        <v>131.25</v>
      </c>
      <c r="J1997" t="s">
        <v>7384</v>
      </c>
      <c r="K1997" t="s">
        <v>18</v>
      </c>
      <c r="L1997" t="s">
        <v>19</v>
      </c>
    </row>
    <row r="1998" spans="1:12">
      <c r="A1998">
        <v>2754</v>
      </c>
      <c r="B1998" t="s">
        <v>7385</v>
      </c>
      <c r="C1998" t="s">
        <v>7386</v>
      </c>
      <c r="D1998" t="s">
        <v>45</v>
      </c>
      <c r="E1998" t="s">
        <v>7387</v>
      </c>
      <c r="F1998" t="s">
        <v>331</v>
      </c>
      <c r="G1998" t="str">
        <f>"0101300"</f>
        <v>0</v>
      </c>
      <c r="H1998">
        <v>900.0</v>
      </c>
      <c r="I1998">
        <v>116.25</v>
      </c>
      <c r="J1998" t="s">
        <v>7388</v>
      </c>
      <c r="K1998" t="s">
        <v>18</v>
      </c>
      <c r="L1998" t="s">
        <v>19</v>
      </c>
    </row>
    <row r="1999" spans="1:12">
      <c r="A1999">
        <v>2755</v>
      </c>
      <c r="B1999" t="s">
        <v>7389</v>
      </c>
      <c r="C1999" t="s">
        <v>7390</v>
      </c>
      <c r="D1999" t="s">
        <v>45</v>
      </c>
      <c r="E1999" t="s">
        <v>7391</v>
      </c>
      <c r="F1999" t="s">
        <v>960</v>
      </c>
      <c r="G1999" t="str">
        <f>"0021021"</f>
        <v>0</v>
      </c>
      <c r="H1999">
        <v>2370.0</v>
      </c>
      <c r="I1999">
        <v>550.0</v>
      </c>
      <c r="J1999" t="s">
        <v>2416</v>
      </c>
      <c r="K1999" t="s">
        <v>18</v>
      </c>
      <c r="L1999" t="s">
        <v>19</v>
      </c>
    </row>
    <row r="2000" spans="1:12">
      <c r="A2000">
        <v>2756</v>
      </c>
      <c r="B2000" t="s">
        <v>7392</v>
      </c>
      <c r="C2000" t="s">
        <v>7393</v>
      </c>
      <c r="D2000" t="s">
        <v>45</v>
      </c>
      <c r="E2000" t="s">
        <v>7394</v>
      </c>
      <c r="F2000" t="s">
        <v>81</v>
      </c>
      <c r="G2000" t="str">
        <f>"0093021"</f>
        <v>0</v>
      </c>
      <c r="H2000">
        <v>900.0</v>
      </c>
      <c r="I2000">
        <v>116.25</v>
      </c>
      <c r="J2000" t="s">
        <v>239</v>
      </c>
      <c r="K2000" t="s">
        <v>18</v>
      </c>
      <c r="L2000" t="s">
        <v>19</v>
      </c>
    </row>
    <row r="2001" spans="1:12">
      <c r="A2001">
        <v>2757</v>
      </c>
      <c r="B2001" t="s">
        <v>7395</v>
      </c>
      <c r="C2001" t="s">
        <v>7396</v>
      </c>
      <c r="D2001" t="s">
        <v>14</v>
      </c>
      <c r="E2001" t="s">
        <v>7397</v>
      </c>
      <c r="F2001" t="s">
        <v>81</v>
      </c>
      <c r="G2001" t="str">
        <f>"0093021"</f>
        <v>0</v>
      </c>
      <c r="H2001">
        <v>1170.0</v>
      </c>
      <c r="I2001">
        <v>175.5</v>
      </c>
      <c r="J2001" t="s">
        <v>3701</v>
      </c>
      <c r="K2001" t="s">
        <v>18</v>
      </c>
      <c r="L2001" t="s">
        <v>19</v>
      </c>
    </row>
    <row r="2002" spans="1:12">
      <c r="A2002">
        <v>2758</v>
      </c>
      <c r="B2002" t="s">
        <v>7398</v>
      </c>
      <c r="C2002" t="s">
        <v>7399</v>
      </c>
      <c r="D2002" t="s">
        <v>45</v>
      </c>
      <c r="E2002" t="s">
        <v>7400</v>
      </c>
      <c r="F2002" t="s">
        <v>3198</v>
      </c>
      <c r="G2002" t="str">
        <f>"0037020"</f>
        <v>0</v>
      </c>
      <c r="H2002">
        <v>1050.0</v>
      </c>
      <c r="I2002">
        <v>315.0</v>
      </c>
      <c r="J2002" t="s">
        <v>7401</v>
      </c>
      <c r="K2002" t="s">
        <v>18</v>
      </c>
      <c r="L2002" t="s">
        <v>19</v>
      </c>
    </row>
    <row r="2003" spans="1:12">
      <c r="A2003">
        <v>2760</v>
      </c>
      <c r="B2003" t="s">
        <v>7402</v>
      </c>
      <c r="C2003" t="s">
        <v>7403</v>
      </c>
      <c r="D2003" t="s">
        <v>14</v>
      </c>
      <c r="E2003" t="s">
        <v>7404</v>
      </c>
      <c r="F2003" t="s">
        <v>3768</v>
      </c>
      <c r="G2003" t="str">
        <f>"8026042"</f>
        <v>0</v>
      </c>
      <c r="H2003">
        <v>1100.0</v>
      </c>
      <c r="I2003">
        <v>165.0</v>
      </c>
      <c r="J2003" t="s">
        <v>7405</v>
      </c>
      <c r="K2003" t="s">
        <v>18</v>
      </c>
      <c r="L2003" t="s">
        <v>19</v>
      </c>
    </row>
    <row r="2004" spans="1:12">
      <c r="A2004">
        <v>2761</v>
      </c>
      <c r="B2004" t="s">
        <v>7406</v>
      </c>
      <c r="C2004" t="s">
        <v>7407</v>
      </c>
      <c r="D2004" t="s">
        <v>14</v>
      </c>
      <c r="E2004" t="s">
        <v>7408</v>
      </c>
      <c r="F2004" t="s">
        <v>1652</v>
      </c>
      <c r="G2004" t="str">
        <f>"8026041"</f>
        <v>0</v>
      </c>
      <c r="H2004">
        <v>1100.0</v>
      </c>
      <c r="I2004">
        <v>165.0</v>
      </c>
      <c r="J2004" t="s">
        <v>7409</v>
      </c>
      <c r="K2004" t="s">
        <v>18</v>
      </c>
      <c r="L2004" t="s">
        <v>19</v>
      </c>
    </row>
    <row r="2005" spans="1:12">
      <c r="A2005">
        <v>2762</v>
      </c>
      <c r="B2005" t="s">
        <v>20</v>
      </c>
      <c r="C2005" t="s">
        <v>7410</v>
      </c>
      <c r="D2005" t="s">
        <v>14</v>
      </c>
      <c r="E2005" t="s">
        <v>7411</v>
      </c>
      <c r="F2005" t="s">
        <v>1652</v>
      </c>
      <c r="G2005" t="str">
        <f>"8026041"</f>
        <v>0</v>
      </c>
      <c r="H2005">
        <v>1000.0</v>
      </c>
      <c r="I2005">
        <v>150.0</v>
      </c>
      <c r="J2005" t="s">
        <v>7412</v>
      </c>
      <c r="K2005" t="s">
        <v>18</v>
      </c>
      <c r="L2005" t="s">
        <v>19</v>
      </c>
    </row>
    <row r="2006" spans="1:12">
      <c r="A2006">
        <v>2763</v>
      </c>
      <c r="B2006" t="s">
        <v>7413</v>
      </c>
      <c r="C2006" t="s">
        <v>7414</v>
      </c>
      <c r="D2006" t="s">
        <v>45</v>
      </c>
      <c r="E2006" t="s">
        <v>7415</v>
      </c>
      <c r="F2006" t="s">
        <v>6456</v>
      </c>
      <c r="G2006" t="str">
        <f>"9033021"</f>
        <v>0</v>
      </c>
      <c r="H2006">
        <v>1100.0</v>
      </c>
      <c r="I2006">
        <v>165.0</v>
      </c>
      <c r="J2006" t="s">
        <v>7416</v>
      </c>
      <c r="K2006" t="s">
        <v>18</v>
      </c>
      <c r="L2006" t="s">
        <v>19</v>
      </c>
    </row>
    <row r="2007" spans="1:12">
      <c r="A2007">
        <v>2765</v>
      </c>
      <c r="B2007" t="s">
        <v>7417</v>
      </c>
      <c r="C2007" t="s">
        <v>7418</v>
      </c>
      <c r="D2007" t="s">
        <v>45</v>
      </c>
      <c r="E2007" t="s">
        <v>7419</v>
      </c>
      <c r="F2007" t="s">
        <v>81</v>
      </c>
      <c r="G2007" t="str">
        <f>"0093021"</f>
        <v>0</v>
      </c>
      <c r="H2007">
        <v>1000.0</v>
      </c>
      <c r="I2007">
        <v>150.0</v>
      </c>
      <c r="J2007" t="s">
        <v>7420</v>
      </c>
      <c r="K2007" t="s">
        <v>18</v>
      </c>
      <c r="L2007" t="s">
        <v>19</v>
      </c>
    </row>
    <row r="2008" spans="1:12">
      <c r="A2008">
        <v>2766</v>
      </c>
      <c r="B2008" t="s">
        <v>7421</v>
      </c>
      <c r="C2008" t="s">
        <v>7422</v>
      </c>
      <c r="D2008" t="s">
        <v>14</v>
      </c>
      <c r="E2008" t="s">
        <v>7423</v>
      </c>
      <c r="F2008" t="s">
        <v>36</v>
      </c>
      <c r="G2008" t="str">
        <f>"6034011"</f>
        <v>0</v>
      </c>
      <c r="H2008">
        <v>900.0</v>
      </c>
      <c r="I2008">
        <v>105.0</v>
      </c>
      <c r="J2008" t="s">
        <v>7424</v>
      </c>
      <c r="K2008" t="s">
        <v>18</v>
      </c>
      <c r="L2008" t="s">
        <v>19</v>
      </c>
    </row>
    <row r="2009" spans="1:12">
      <c r="A2009">
        <v>2767</v>
      </c>
      <c r="B2009" t="s">
        <v>5662</v>
      </c>
      <c r="C2009" t="s">
        <v>7425</v>
      </c>
      <c r="D2009" t="s">
        <v>14</v>
      </c>
      <c r="E2009" t="s">
        <v>7426</v>
      </c>
      <c r="F2009" t="s">
        <v>798</v>
      </c>
      <c r="G2009" t="str">
        <f>"8011021"</f>
        <v>0</v>
      </c>
      <c r="H2009">
        <v>1500.0</v>
      </c>
      <c r="I2009">
        <v>225.0</v>
      </c>
      <c r="J2009" t="s">
        <v>2694</v>
      </c>
      <c r="K2009" t="s">
        <v>18</v>
      </c>
      <c r="L2009" t="s">
        <v>19</v>
      </c>
    </row>
    <row r="2010" spans="1:12">
      <c r="A2010">
        <v>2768</v>
      </c>
      <c r="B2010" t="s">
        <v>6529</v>
      </c>
      <c r="C2010" t="s">
        <v>7427</v>
      </c>
      <c r="D2010" t="s">
        <v>14</v>
      </c>
      <c r="E2010" t="s">
        <v>7428</v>
      </c>
      <c r="F2010" t="s">
        <v>1652</v>
      </c>
      <c r="G2010" t="str">
        <f>"8026041"</f>
        <v>0</v>
      </c>
      <c r="H2010">
        <v>900.0</v>
      </c>
      <c r="I2010">
        <v>135.0</v>
      </c>
      <c r="J2010" t="s">
        <v>929</v>
      </c>
      <c r="K2010" t="s">
        <v>18</v>
      </c>
      <c r="L2010" t="s">
        <v>19</v>
      </c>
    </row>
    <row r="2011" spans="1:12">
      <c r="A2011">
        <v>2769</v>
      </c>
      <c r="B2011" t="s">
        <v>7429</v>
      </c>
      <c r="C2011" t="s">
        <v>7430</v>
      </c>
      <c r="D2011" t="s">
        <v>14</v>
      </c>
      <c r="E2011" t="s">
        <v>7431</v>
      </c>
      <c r="F2011" t="s">
        <v>3720</v>
      </c>
      <c r="G2011" t="str">
        <f>"6012030"</f>
        <v>0</v>
      </c>
      <c r="H2011">
        <v>900.0</v>
      </c>
      <c r="I2011">
        <v>135.0</v>
      </c>
      <c r="J2011" t="s">
        <v>7432</v>
      </c>
      <c r="K2011" t="s">
        <v>18</v>
      </c>
      <c r="L2011" t="s">
        <v>19</v>
      </c>
    </row>
    <row r="2012" spans="1:12">
      <c r="A2012">
        <v>2770</v>
      </c>
      <c r="B2012" t="s">
        <v>954</v>
      </c>
      <c r="C2012" t="s">
        <v>7433</v>
      </c>
      <c r="D2012" t="s">
        <v>14</v>
      </c>
      <c r="E2012" t="s">
        <v>7434</v>
      </c>
      <c r="F2012" t="s">
        <v>1652</v>
      </c>
      <c r="G2012" t="str">
        <f>"8026041"</f>
        <v>0</v>
      </c>
      <c r="H2012">
        <v>900.0</v>
      </c>
      <c r="I2012">
        <v>120.0</v>
      </c>
      <c r="J2012" t="s">
        <v>7435</v>
      </c>
      <c r="K2012" t="s">
        <v>18</v>
      </c>
      <c r="L2012" t="s">
        <v>19</v>
      </c>
    </row>
    <row r="2013" spans="1:12">
      <c r="A2013">
        <v>2771</v>
      </c>
      <c r="B2013" t="s">
        <v>1770</v>
      </c>
      <c r="C2013" t="s">
        <v>7436</v>
      </c>
      <c r="D2013" t="s">
        <v>14</v>
      </c>
      <c r="E2013" t="s">
        <v>7437</v>
      </c>
      <c r="F2013" t="s">
        <v>1652</v>
      </c>
      <c r="G2013" t="str">
        <f>"8026041"</f>
        <v>0</v>
      </c>
      <c r="H2013">
        <v>1000.0</v>
      </c>
      <c r="I2013">
        <v>150.0</v>
      </c>
      <c r="J2013" t="s">
        <v>7438</v>
      </c>
      <c r="K2013" t="s">
        <v>18</v>
      </c>
      <c r="L2013" t="s">
        <v>19</v>
      </c>
    </row>
    <row r="2014" spans="1:12">
      <c r="A2014">
        <v>2772</v>
      </c>
      <c r="B2014" t="s">
        <v>7439</v>
      </c>
      <c r="C2014" t="s">
        <v>7440</v>
      </c>
      <c r="D2014" t="s">
        <v>45</v>
      </c>
      <c r="E2014" t="s">
        <v>7441</v>
      </c>
      <c r="F2014" t="s">
        <v>1652</v>
      </c>
      <c r="G2014" t="str">
        <f>"8026041"</f>
        <v>0</v>
      </c>
      <c r="H2014">
        <v>900.0</v>
      </c>
      <c r="I2014">
        <v>270.0</v>
      </c>
      <c r="J2014" t="s">
        <v>7442</v>
      </c>
      <c r="K2014" t="s">
        <v>18</v>
      </c>
      <c r="L2014" t="s">
        <v>19</v>
      </c>
    </row>
    <row r="2015" spans="1:12">
      <c r="A2015">
        <v>2773</v>
      </c>
      <c r="B2015" t="s">
        <v>7443</v>
      </c>
      <c r="C2015" t="s">
        <v>7444</v>
      </c>
      <c r="D2015" t="s">
        <v>14</v>
      </c>
      <c r="E2015" t="s">
        <v>7445</v>
      </c>
      <c r="F2015" t="s">
        <v>1652</v>
      </c>
      <c r="G2015" t="str">
        <f>"8026041"</f>
        <v>0</v>
      </c>
      <c r="H2015">
        <v>900.0</v>
      </c>
      <c r="I2015">
        <v>127.5</v>
      </c>
      <c r="J2015" t="s">
        <v>6998</v>
      </c>
      <c r="K2015" t="s">
        <v>18</v>
      </c>
      <c r="L2015" t="s">
        <v>19</v>
      </c>
    </row>
    <row r="2016" spans="1:12">
      <c r="A2016">
        <v>2775</v>
      </c>
      <c r="B2016" t="s">
        <v>7446</v>
      </c>
      <c r="C2016" t="s">
        <v>7447</v>
      </c>
      <c r="D2016" t="s">
        <v>45</v>
      </c>
      <c r="E2016" t="s">
        <v>7448</v>
      </c>
      <c r="F2016" t="s">
        <v>81</v>
      </c>
      <c r="G2016" t="str">
        <f>"0093021"</f>
        <v>0</v>
      </c>
      <c r="H2016">
        <v>900.0</v>
      </c>
      <c r="I2016">
        <v>125.25</v>
      </c>
      <c r="J2016" t="s">
        <v>7449</v>
      </c>
      <c r="K2016" t="s">
        <v>18</v>
      </c>
      <c r="L2016" t="s">
        <v>19</v>
      </c>
    </row>
    <row r="2017" spans="1:12">
      <c r="A2017">
        <v>2776</v>
      </c>
      <c r="B2017" t="s">
        <v>7450</v>
      </c>
      <c r="C2017" t="s">
        <v>7451</v>
      </c>
      <c r="D2017" t="s">
        <v>14</v>
      </c>
      <c r="E2017" t="s">
        <v>7452</v>
      </c>
      <c r="F2017" t="s">
        <v>1652</v>
      </c>
      <c r="G2017" t="str">
        <f>"8026041"</f>
        <v>0</v>
      </c>
      <c r="H2017">
        <v>900.0</v>
      </c>
      <c r="I2017">
        <v>135.0</v>
      </c>
      <c r="J2017" t="s">
        <v>7453</v>
      </c>
      <c r="K2017" t="s">
        <v>18</v>
      </c>
      <c r="L2017" t="s">
        <v>19</v>
      </c>
    </row>
    <row r="2018" spans="1:12">
      <c r="A2018">
        <v>2777</v>
      </c>
      <c r="B2018" t="s">
        <v>7454</v>
      </c>
      <c r="C2018" t="s">
        <v>7455</v>
      </c>
      <c r="D2018" t="s">
        <v>45</v>
      </c>
      <c r="E2018" t="s">
        <v>7456</v>
      </c>
      <c r="F2018" t="s">
        <v>1652</v>
      </c>
      <c r="G2018" t="str">
        <f>"8026041"</f>
        <v>0</v>
      </c>
      <c r="H2018">
        <v>900.0</v>
      </c>
      <c r="I2018">
        <v>120.0</v>
      </c>
      <c r="J2018" t="s">
        <v>7457</v>
      </c>
      <c r="K2018" t="s">
        <v>18</v>
      </c>
      <c r="L2018" t="s">
        <v>19</v>
      </c>
    </row>
    <row r="2019" spans="1:12">
      <c r="A2019">
        <v>2778</v>
      </c>
      <c r="B2019" t="s">
        <v>7458</v>
      </c>
      <c r="C2019" t="s">
        <v>7459</v>
      </c>
      <c r="D2019" t="s">
        <v>14</v>
      </c>
      <c r="E2019" t="s">
        <v>7460</v>
      </c>
      <c r="F2019" t="s">
        <v>1652</v>
      </c>
      <c r="G2019" t="str">
        <f>"8026041"</f>
        <v>0</v>
      </c>
      <c r="H2019">
        <v>900.0</v>
      </c>
      <c r="I2019">
        <v>120.0</v>
      </c>
      <c r="J2019" t="s">
        <v>998</v>
      </c>
      <c r="K2019" t="s">
        <v>18</v>
      </c>
      <c r="L2019" t="s">
        <v>19</v>
      </c>
    </row>
    <row r="2020" spans="1:12">
      <c r="A2020">
        <v>2779</v>
      </c>
      <c r="B2020" t="s">
        <v>7461</v>
      </c>
      <c r="C2020" t="s">
        <v>7462</v>
      </c>
      <c r="D2020" t="s">
        <v>14</v>
      </c>
      <c r="E2020" t="s">
        <v>7463</v>
      </c>
      <c r="F2020" t="s">
        <v>1652</v>
      </c>
      <c r="G2020" t="str">
        <f>"8026041"</f>
        <v>0</v>
      </c>
      <c r="H2020">
        <v>900.0</v>
      </c>
      <c r="I2020">
        <v>120.0</v>
      </c>
      <c r="J2020" t="s">
        <v>4798</v>
      </c>
      <c r="K2020" t="s">
        <v>18</v>
      </c>
      <c r="L2020" t="s">
        <v>19</v>
      </c>
    </row>
    <row r="2021" spans="1:12">
      <c r="A2021">
        <v>2780</v>
      </c>
      <c r="B2021" t="s">
        <v>7464</v>
      </c>
      <c r="C2021" t="s">
        <v>7465</v>
      </c>
      <c r="D2021" t="s">
        <v>14</v>
      </c>
      <c r="E2021" t="s">
        <v>7466</v>
      </c>
      <c r="F2021" t="s">
        <v>1652</v>
      </c>
      <c r="G2021" t="str">
        <f>"8026041"</f>
        <v>0</v>
      </c>
      <c r="H2021">
        <v>900.0</v>
      </c>
      <c r="I2021">
        <v>120.0</v>
      </c>
      <c r="J2021" t="s">
        <v>767</v>
      </c>
      <c r="K2021" t="s">
        <v>18</v>
      </c>
      <c r="L2021" t="s">
        <v>19</v>
      </c>
    </row>
    <row r="2022" spans="1:12">
      <c r="A2022">
        <v>2782</v>
      </c>
      <c r="B2022" t="s">
        <v>7467</v>
      </c>
      <c r="C2022" t="s">
        <v>7468</v>
      </c>
      <c r="D2022" t="s">
        <v>45</v>
      </c>
      <c r="E2022" t="s">
        <v>7469</v>
      </c>
      <c r="F2022" t="s">
        <v>1652</v>
      </c>
      <c r="G2022" t="str">
        <f>"8026041"</f>
        <v>0</v>
      </c>
      <c r="H2022">
        <v>900.0</v>
      </c>
      <c r="I2022">
        <v>120.0</v>
      </c>
      <c r="J2022" t="s">
        <v>7470</v>
      </c>
      <c r="K2022" t="s">
        <v>18</v>
      </c>
      <c r="L2022" t="s">
        <v>19</v>
      </c>
    </row>
    <row r="2023" spans="1:12">
      <c r="A2023">
        <v>2783</v>
      </c>
      <c r="B2023" t="s">
        <v>7471</v>
      </c>
      <c r="C2023" t="s">
        <v>7472</v>
      </c>
      <c r="D2023" t="s">
        <v>14</v>
      </c>
      <c r="E2023" t="s">
        <v>7473</v>
      </c>
      <c r="F2023" t="s">
        <v>1652</v>
      </c>
      <c r="G2023" t="str">
        <f>"8026041"</f>
        <v>0</v>
      </c>
      <c r="H2023">
        <v>900.0</v>
      </c>
      <c r="I2023">
        <v>120.0</v>
      </c>
      <c r="J2023" t="s">
        <v>7200</v>
      </c>
      <c r="K2023" t="s">
        <v>18</v>
      </c>
      <c r="L2023" t="s">
        <v>19</v>
      </c>
    </row>
    <row r="2024" spans="1:12">
      <c r="A2024">
        <v>2785</v>
      </c>
      <c r="B2024" t="s">
        <v>7474</v>
      </c>
      <c r="C2024" t="s">
        <v>7475</v>
      </c>
      <c r="D2024" t="s">
        <v>14</v>
      </c>
      <c r="E2024" t="s">
        <v>7476</v>
      </c>
      <c r="F2024" t="s">
        <v>1652</v>
      </c>
      <c r="G2024" t="str">
        <f>"8026041"</f>
        <v>0</v>
      </c>
      <c r="H2024">
        <v>900.0</v>
      </c>
      <c r="I2024">
        <v>120.0</v>
      </c>
      <c r="J2024" t="s">
        <v>3186</v>
      </c>
      <c r="K2024" t="s">
        <v>18</v>
      </c>
      <c r="L2024" t="s">
        <v>19</v>
      </c>
    </row>
    <row r="2025" spans="1:12">
      <c r="A2025">
        <v>2786</v>
      </c>
      <c r="B2025" t="s">
        <v>7477</v>
      </c>
      <c r="C2025" t="s">
        <v>1821</v>
      </c>
      <c r="D2025" t="s">
        <v>14</v>
      </c>
      <c r="E2025" t="s">
        <v>7478</v>
      </c>
      <c r="F2025" t="s">
        <v>1652</v>
      </c>
      <c r="G2025" t="str">
        <f>"8026041"</f>
        <v>0</v>
      </c>
      <c r="H2025">
        <v>900.0</v>
      </c>
      <c r="I2025">
        <v>120.0</v>
      </c>
      <c r="J2025" t="s">
        <v>7479</v>
      </c>
      <c r="K2025" t="s">
        <v>18</v>
      </c>
      <c r="L2025" t="s">
        <v>19</v>
      </c>
    </row>
    <row r="2026" spans="1:12">
      <c r="A2026">
        <v>2787</v>
      </c>
      <c r="B2026" t="s">
        <v>7480</v>
      </c>
      <c r="C2026" t="s">
        <v>7481</v>
      </c>
      <c r="D2026" t="s">
        <v>14</v>
      </c>
      <c r="E2026" t="s">
        <v>7482</v>
      </c>
      <c r="F2026" t="s">
        <v>1652</v>
      </c>
      <c r="G2026" t="str">
        <f>"8026041"</f>
        <v>0</v>
      </c>
      <c r="H2026">
        <v>1000.0</v>
      </c>
      <c r="I2026">
        <v>150.0</v>
      </c>
      <c r="J2026" t="s">
        <v>7483</v>
      </c>
      <c r="K2026" t="s">
        <v>18</v>
      </c>
      <c r="L2026" t="s">
        <v>19</v>
      </c>
    </row>
    <row r="2027" spans="1:12">
      <c r="A2027">
        <v>2788</v>
      </c>
      <c r="B2027" t="s">
        <v>5995</v>
      </c>
      <c r="C2027" t="s">
        <v>7484</v>
      </c>
      <c r="D2027" t="s">
        <v>14</v>
      </c>
      <c r="E2027" t="s">
        <v>7485</v>
      </c>
      <c r="F2027" t="s">
        <v>1652</v>
      </c>
      <c r="G2027" t="str">
        <f>"8026041"</f>
        <v>0</v>
      </c>
      <c r="H2027">
        <v>900.0</v>
      </c>
      <c r="I2027">
        <v>120.0</v>
      </c>
      <c r="J2027" t="s">
        <v>4125</v>
      </c>
      <c r="K2027" t="s">
        <v>18</v>
      </c>
      <c r="L2027" t="s">
        <v>19</v>
      </c>
    </row>
    <row r="2028" spans="1:12">
      <c r="A2028">
        <v>2789</v>
      </c>
      <c r="B2028" t="s">
        <v>7486</v>
      </c>
      <c r="C2028" t="s">
        <v>7487</v>
      </c>
      <c r="D2028" t="s">
        <v>14</v>
      </c>
      <c r="E2028" t="s">
        <v>7488</v>
      </c>
      <c r="F2028" t="s">
        <v>1652</v>
      </c>
      <c r="G2028" t="str">
        <f>"8026041"</f>
        <v>0</v>
      </c>
      <c r="H2028">
        <v>1350.0</v>
      </c>
      <c r="I2028">
        <v>402.5</v>
      </c>
      <c r="J2028" t="s">
        <v>7489</v>
      </c>
      <c r="K2028" t="s">
        <v>18</v>
      </c>
      <c r="L2028" t="s">
        <v>19</v>
      </c>
    </row>
    <row r="2029" spans="1:12">
      <c r="A2029">
        <v>2790</v>
      </c>
      <c r="B2029" t="s">
        <v>7490</v>
      </c>
      <c r="C2029" t="s">
        <v>7491</v>
      </c>
      <c r="D2029" t="s">
        <v>45</v>
      </c>
      <c r="E2029" t="s">
        <v>7492</v>
      </c>
      <c r="F2029" t="s">
        <v>1652</v>
      </c>
      <c r="G2029" t="str">
        <f>"8026041"</f>
        <v>0</v>
      </c>
      <c r="H2029">
        <v>900.0</v>
      </c>
      <c r="I2029">
        <v>135.0</v>
      </c>
      <c r="J2029" t="s">
        <v>7493</v>
      </c>
      <c r="K2029" t="s">
        <v>18</v>
      </c>
      <c r="L2029" t="s">
        <v>19</v>
      </c>
    </row>
    <row r="2030" spans="1:12">
      <c r="A2030">
        <v>2791</v>
      </c>
      <c r="B2030" t="s">
        <v>2257</v>
      </c>
      <c r="C2030" t="s">
        <v>7494</v>
      </c>
      <c r="D2030" t="s">
        <v>14</v>
      </c>
      <c r="E2030" t="s">
        <v>7495</v>
      </c>
      <c r="F2030" t="s">
        <v>81</v>
      </c>
      <c r="G2030" t="str">
        <f>"0093021"</f>
        <v>0</v>
      </c>
      <c r="H2030">
        <v>1000.0</v>
      </c>
      <c r="I2030">
        <v>120.0</v>
      </c>
      <c r="J2030" t="s">
        <v>7496</v>
      </c>
      <c r="K2030" t="s">
        <v>18</v>
      </c>
      <c r="L2030" t="s">
        <v>19</v>
      </c>
    </row>
    <row r="2031" spans="1:12">
      <c r="A2031">
        <v>2792</v>
      </c>
      <c r="B2031" t="s">
        <v>7497</v>
      </c>
      <c r="C2031" t="s">
        <v>7498</v>
      </c>
      <c r="D2031" t="s">
        <v>45</v>
      </c>
      <c r="E2031" t="s">
        <v>7499</v>
      </c>
      <c r="F2031" t="s">
        <v>1652</v>
      </c>
      <c r="G2031" t="str">
        <f>"8026041"</f>
        <v>0</v>
      </c>
      <c r="H2031">
        <v>900.0</v>
      </c>
      <c r="I2031">
        <v>120.0</v>
      </c>
      <c r="J2031" t="s">
        <v>7493</v>
      </c>
      <c r="K2031" t="s">
        <v>18</v>
      </c>
      <c r="L2031" t="s">
        <v>19</v>
      </c>
    </row>
    <row r="2032" spans="1:12">
      <c r="A2032">
        <v>2793</v>
      </c>
      <c r="B2032" t="s">
        <v>7500</v>
      </c>
      <c r="C2032" t="s">
        <v>1055</v>
      </c>
      <c r="D2032" t="s">
        <v>14</v>
      </c>
      <c r="E2032" t="s">
        <v>7501</v>
      </c>
      <c r="F2032" t="s">
        <v>6214</v>
      </c>
      <c r="G2032" t="str">
        <f>"0051020"</f>
        <v>0</v>
      </c>
      <c r="H2032">
        <v>1160.0</v>
      </c>
      <c r="I2032">
        <v>174.0</v>
      </c>
      <c r="J2032" t="s">
        <v>7502</v>
      </c>
      <c r="K2032" t="s">
        <v>18</v>
      </c>
      <c r="L2032" t="s">
        <v>19</v>
      </c>
    </row>
    <row r="2033" spans="1:12">
      <c r="A2033">
        <v>2794</v>
      </c>
      <c r="B2033" t="s">
        <v>7503</v>
      </c>
      <c r="C2033" t="s">
        <v>7504</v>
      </c>
      <c r="D2033" t="s">
        <v>14</v>
      </c>
      <c r="E2033" t="s">
        <v>7505</v>
      </c>
      <c r="F2033" t="s">
        <v>1652</v>
      </c>
      <c r="G2033" t="str">
        <f>"8026041"</f>
        <v>0</v>
      </c>
      <c r="H2033">
        <v>900.0</v>
      </c>
      <c r="I2033">
        <v>127.5</v>
      </c>
      <c r="J2033" t="s">
        <v>3408</v>
      </c>
      <c r="K2033" t="s">
        <v>18</v>
      </c>
      <c r="L2033" t="s">
        <v>19</v>
      </c>
    </row>
    <row r="2034" spans="1:12">
      <c r="A2034">
        <v>2795</v>
      </c>
      <c r="B2034" t="s">
        <v>7506</v>
      </c>
      <c r="C2034" t="s">
        <v>7507</v>
      </c>
      <c r="D2034" t="s">
        <v>45</v>
      </c>
      <c r="E2034" t="s">
        <v>7508</v>
      </c>
      <c r="F2034" t="s">
        <v>1652</v>
      </c>
      <c r="G2034" t="str">
        <f>"8026041"</f>
        <v>0</v>
      </c>
      <c r="H2034">
        <v>900.0</v>
      </c>
      <c r="I2034">
        <v>120.0</v>
      </c>
      <c r="J2034" t="s">
        <v>7509</v>
      </c>
      <c r="K2034" t="s">
        <v>18</v>
      </c>
      <c r="L2034" t="s">
        <v>19</v>
      </c>
    </row>
    <row r="2035" spans="1:12">
      <c r="A2035">
        <v>2796</v>
      </c>
      <c r="B2035" t="s">
        <v>7510</v>
      </c>
      <c r="C2035" t="s">
        <v>7511</v>
      </c>
      <c r="D2035" t="s">
        <v>45</v>
      </c>
      <c r="E2035" t="s">
        <v>7512</v>
      </c>
      <c r="F2035" t="s">
        <v>1652</v>
      </c>
      <c r="G2035" t="str">
        <f>"8026041"</f>
        <v>0</v>
      </c>
      <c r="H2035">
        <v>900.0</v>
      </c>
      <c r="I2035">
        <v>120.0</v>
      </c>
      <c r="J2035" t="s">
        <v>7493</v>
      </c>
      <c r="K2035" t="s">
        <v>18</v>
      </c>
      <c r="L2035" t="s">
        <v>19</v>
      </c>
    </row>
    <row r="2036" spans="1:12">
      <c r="A2036">
        <v>2797</v>
      </c>
      <c r="B2036" t="s">
        <v>6161</v>
      </c>
      <c r="C2036" t="s">
        <v>838</v>
      </c>
      <c r="D2036" t="s">
        <v>14</v>
      </c>
      <c r="E2036" t="s">
        <v>7513</v>
      </c>
      <c r="F2036" t="s">
        <v>1652</v>
      </c>
      <c r="G2036" t="str">
        <f>"8026041"</f>
        <v>0</v>
      </c>
      <c r="H2036">
        <v>900.0</v>
      </c>
      <c r="I2036">
        <v>120.0</v>
      </c>
      <c r="J2036" t="s">
        <v>7514</v>
      </c>
      <c r="K2036" t="s">
        <v>18</v>
      </c>
      <c r="L2036" t="s">
        <v>19</v>
      </c>
    </row>
    <row r="2037" spans="1:12">
      <c r="A2037">
        <v>2798</v>
      </c>
      <c r="B2037" t="s">
        <v>7515</v>
      </c>
      <c r="C2037" t="s">
        <v>7516</v>
      </c>
      <c r="D2037" t="s">
        <v>14</v>
      </c>
      <c r="E2037" t="s">
        <v>7517</v>
      </c>
      <c r="F2037" t="s">
        <v>1652</v>
      </c>
      <c r="G2037" t="str">
        <f>"8026041"</f>
        <v>0</v>
      </c>
      <c r="H2037">
        <v>900.0</v>
      </c>
      <c r="I2037">
        <v>127.5</v>
      </c>
      <c r="J2037" t="s">
        <v>1711</v>
      </c>
      <c r="K2037" t="s">
        <v>18</v>
      </c>
      <c r="L2037" t="s">
        <v>19</v>
      </c>
    </row>
    <row r="2038" spans="1:12">
      <c r="A2038">
        <v>2799</v>
      </c>
      <c r="B2038" t="s">
        <v>7518</v>
      </c>
      <c r="C2038" t="s">
        <v>7519</v>
      </c>
      <c r="D2038" t="s">
        <v>14</v>
      </c>
      <c r="E2038" t="s">
        <v>7520</v>
      </c>
      <c r="F2038" t="s">
        <v>1652</v>
      </c>
      <c r="G2038" t="str">
        <f>"8026041"</f>
        <v>0</v>
      </c>
      <c r="H2038">
        <v>900.0</v>
      </c>
      <c r="I2038">
        <v>120.0</v>
      </c>
      <c r="J2038" t="s">
        <v>7521</v>
      </c>
      <c r="K2038" t="s">
        <v>18</v>
      </c>
      <c r="L2038" t="s">
        <v>19</v>
      </c>
    </row>
    <row r="2039" spans="1:12">
      <c r="A2039">
        <v>2801</v>
      </c>
      <c r="B2039" t="s">
        <v>7522</v>
      </c>
      <c r="C2039" t="s">
        <v>4629</v>
      </c>
      <c r="D2039" t="s">
        <v>14</v>
      </c>
      <c r="E2039" t="s">
        <v>7523</v>
      </c>
      <c r="F2039" t="s">
        <v>36</v>
      </c>
      <c r="G2039" t="str">
        <f>"6034011"</f>
        <v>0</v>
      </c>
      <c r="H2039">
        <v>900.0</v>
      </c>
      <c r="I2039">
        <v>135.0</v>
      </c>
      <c r="J2039" t="s">
        <v>663</v>
      </c>
      <c r="K2039" t="s">
        <v>18</v>
      </c>
      <c r="L2039" t="s">
        <v>19</v>
      </c>
    </row>
    <row r="2040" spans="1:12">
      <c r="A2040">
        <v>2802</v>
      </c>
      <c r="B2040" t="s">
        <v>227</v>
      </c>
      <c r="C2040" t="s">
        <v>7524</v>
      </c>
      <c r="D2040" t="s">
        <v>14</v>
      </c>
      <c r="E2040" t="s">
        <v>7525</v>
      </c>
      <c r="F2040" t="s">
        <v>1652</v>
      </c>
      <c r="G2040" t="str">
        <f>"8026041"</f>
        <v>0</v>
      </c>
      <c r="H2040">
        <v>900.0</v>
      </c>
      <c r="I2040">
        <v>120.0</v>
      </c>
      <c r="J2040" t="s">
        <v>5954</v>
      </c>
      <c r="K2040" t="s">
        <v>18</v>
      </c>
      <c r="L2040" t="s">
        <v>19</v>
      </c>
    </row>
    <row r="2041" spans="1:12">
      <c r="A2041">
        <v>2803</v>
      </c>
      <c r="B2041" t="s">
        <v>20</v>
      </c>
      <c r="C2041" t="s">
        <v>7526</v>
      </c>
      <c r="D2041" t="s">
        <v>14</v>
      </c>
      <c r="E2041" t="s">
        <v>7527</v>
      </c>
      <c r="F2041" t="s">
        <v>716</v>
      </c>
      <c r="G2041" t="str">
        <f>"8026043"</f>
        <v>0</v>
      </c>
      <c r="H2041">
        <v>1100.0</v>
      </c>
      <c r="I2041">
        <v>165.0</v>
      </c>
      <c r="J2041" t="s">
        <v>7528</v>
      </c>
      <c r="K2041" t="s">
        <v>18</v>
      </c>
      <c r="L2041" t="s">
        <v>19</v>
      </c>
    </row>
    <row r="2042" spans="1:12">
      <c r="A2042">
        <v>2805</v>
      </c>
      <c r="B2042" t="s">
        <v>7529</v>
      </c>
      <c r="C2042" t="s">
        <v>7530</v>
      </c>
      <c r="D2042" t="s">
        <v>14</v>
      </c>
      <c r="E2042" t="s">
        <v>7531</v>
      </c>
      <c r="F2042" t="s">
        <v>1652</v>
      </c>
      <c r="G2042" t="str">
        <f>"8026041"</f>
        <v>0</v>
      </c>
      <c r="H2042">
        <v>900.0</v>
      </c>
      <c r="I2042">
        <v>120.0</v>
      </c>
      <c r="J2042" t="s">
        <v>7532</v>
      </c>
      <c r="K2042" t="s">
        <v>18</v>
      </c>
      <c r="L2042" t="s">
        <v>19</v>
      </c>
    </row>
    <row r="2043" spans="1:12">
      <c r="A2043">
        <v>2807</v>
      </c>
      <c r="B2043" t="s">
        <v>7533</v>
      </c>
      <c r="C2043" t="s">
        <v>7534</v>
      </c>
      <c r="D2043" t="s">
        <v>14</v>
      </c>
      <c r="E2043" t="s">
        <v>7535</v>
      </c>
      <c r="F2043" t="s">
        <v>1652</v>
      </c>
      <c r="G2043" t="str">
        <f>"8026041"</f>
        <v>0</v>
      </c>
      <c r="H2043">
        <v>900.0</v>
      </c>
      <c r="I2043">
        <v>120.0</v>
      </c>
      <c r="J2043" t="s">
        <v>7536</v>
      </c>
      <c r="K2043" t="s">
        <v>18</v>
      </c>
      <c r="L2043" t="s">
        <v>19</v>
      </c>
    </row>
    <row r="2044" spans="1:12">
      <c r="A2044">
        <v>2808</v>
      </c>
      <c r="B2044" t="s">
        <v>7537</v>
      </c>
      <c r="C2044" t="s">
        <v>7538</v>
      </c>
      <c r="D2044" t="s">
        <v>14</v>
      </c>
      <c r="E2044" t="s">
        <v>7539</v>
      </c>
      <c r="F2044" t="s">
        <v>1652</v>
      </c>
      <c r="G2044" t="str">
        <f>"8026041"</f>
        <v>0</v>
      </c>
      <c r="H2044">
        <v>900.0</v>
      </c>
      <c r="I2044">
        <v>120.0</v>
      </c>
      <c r="J2044" t="s">
        <v>998</v>
      </c>
      <c r="K2044" t="s">
        <v>18</v>
      </c>
      <c r="L2044" t="s">
        <v>19</v>
      </c>
    </row>
    <row r="2045" spans="1:12">
      <c r="A2045">
        <v>2809</v>
      </c>
      <c r="B2045" t="s">
        <v>7540</v>
      </c>
      <c r="C2045" t="s">
        <v>7541</v>
      </c>
      <c r="D2045" t="s">
        <v>14</v>
      </c>
      <c r="E2045" t="s">
        <v>7542</v>
      </c>
      <c r="F2045" t="s">
        <v>1652</v>
      </c>
      <c r="G2045" t="str">
        <f>"8026041"</f>
        <v>0</v>
      </c>
      <c r="H2045">
        <v>900.0</v>
      </c>
      <c r="I2045">
        <v>120.0</v>
      </c>
      <c r="J2045" t="s">
        <v>3024</v>
      </c>
      <c r="K2045" t="s">
        <v>18</v>
      </c>
      <c r="L2045" t="s">
        <v>19</v>
      </c>
    </row>
    <row r="2046" spans="1:12">
      <c r="A2046">
        <v>2810</v>
      </c>
      <c r="B2046" t="s">
        <v>3836</v>
      </c>
      <c r="C2046" t="s">
        <v>7543</v>
      </c>
      <c r="D2046" t="s">
        <v>14</v>
      </c>
      <c r="E2046" t="s">
        <v>7544</v>
      </c>
      <c r="F2046" t="s">
        <v>1652</v>
      </c>
      <c r="G2046" t="str">
        <f>"8026041"</f>
        <v>0</v>
      </c>
      <c r="H2046">
        <v>900.0</v>
      </c>
      <c r="I2046">
        <v>120.0</v>
      </c>
      <c r="J2046" t="s">
        <v>7545</v>
      </c>
      <c r="K2046" t="s">
        <v>18</v>
      </c>
      <c r="L2046" t="s">
        <v>19</v>
      </c>
    </row>
    <row r="2047" spans="1:12">
      <c r="A2047">
        <v>2811</v>
      </c>
      <c r="B2047" t="s">
        <v>7546</v>
      </c>
      <c r="C2047" t="s">
        <v>7547</v>
      </c>
      <c r="D2047" t="s">
        <v>14</v>
      </c>
      <c r="E2047" t="s">
        <v>7548</v>
      </c>
      <c r="F2047" t="s">
        <v>1652</v>
      </c>
      <c r="G2047" t="str">
        <f>"8026041"</f>
        <v>0</v>
      </c>
      <c r="H2047">
        <v>1100.0</v>
      </c>
      <c r="I2047">
        <v>315.0</v>
      </c>
      <c r="J2047" t="s">
        <v>6477</v>
      </c>
      <c r="K2047" t="s">
        <v>18</v>
      </c>
      <c r="L2047" t="s">
        <v>19</v>
      </c>
    </row>
    <row r="2048" spans="1:12">
      <c r="A2048">
        <v>2812</v>
      </c>
      <c r="B2048" t="s">
        <v>3006</v>
      </c>
      <c r="C2048" t="s">
        <v>3279</v>
      </c>
      <c r="D2048" t="s">
        <v>14</v>
      </c>
      <c r="E2048" t="s">
        <v>7549</v>
      </c>
      <c r="F2048" t="s">
        <v>1652</v>
      </c>
      <c r="G2048" t="str">
        <f>"8026041"</f>
        <v>0</v>
      </c>
      <c r="H2048">
        <v>900.0</v>
      </c>
      <c r="I2048">
        <v>120.0</v>
      </c>
      <c r="J2048" t="s">
        <v>7457</v>
      </c>
      <c r="K2048" t="s">
        <v>18</v>
      </c>
      <c r="L2048" t="s">
        <v>19</v>
      </c>
    </row>
    <row r="2049" spans="1:12">
      <c r="A2049">
        <v>2814</v>
      </c>
      <c r="B2049" t="s">
        <v>7550</v>
      </c>
      <c r="C2049" t="s">
        <v>7551</v>
      </c>
      <c r="D2049" t="s">
        <v>14</v>
      </c>
      <c r="E2049" t="s">
        <v>7552</v>
      </c>
      <c r="F2049" t="s">
        <v>716</v>
      </c>
      <c r="G2049" t="str">
        <f>"8026043"</f>
        <v>0</v>
      </c>
      <c r="H2049">
        <v>1100.0</v>
      </c>
      <c r="I2049">
        <v>165.0</v>
      </c>
      <c r="J2049" t="s">
        <v>7553</v>
      </c>
      <c r="K2049" t="s">
        <v>18</v>
      </c>
      <c r="L2049" t="s">
        <v>19</v>
      </c>
    </row>
    <row r="2050" spans="1:12">
      <c r="A2050">
        <v>2817</v>
      </c>
      <c r="B2050" t="s">
        <v>7554</v>
      </c>
      <c r="C2050" t="s">
        <v>7555</v>
      </c>
      <c r="D2050" t="s">
        <v>14</v>
      </c>
      <c r="E2050" t="s">
        <v>7556</v>
      </c>
      <c r="F2050" t="s">
        <v>1652</v>
      </c>
      <c r="G2050" t="str">
        <f>"8026041"</f>
        <v>0</v>
      </c>
      <c r="H2050">
        <v>900.0</v>
      </c>
      <c r="I2050">
        <v>120.0</v>
      </c>
      <c r="J2050" t="s">
        <v>7557</v>
      </c>
      <c r="K2050" t="s">
        <v>18</v>
      </c>
      <c r="L2050" t="s">
        <v>19</v>
      </c>
    </row>
    <row r="2051" spans="1:12">
      <c r="A2051">
        <v>2818</v>
      </c>
      <c r="B2051" t="s">
        <v>7558</v>
      </c>
      <c r="C2051" t="s">
        <v>7559</v>
      </c>
      <c r="D2051" t="s">
        <v>14</v>
      </c>
      <c r="E2051" t="s">
        <v>7560</v>
      </c>
      <c r="F2051" t="s">
        <v>1652</v>
      </c>
      <c r="G2051" t="str">
        <f>"8026041"</f>
        <v>0</v>
      </c>
      <c r="H2051">
        <v>900.0</v>
      </c>
      <c r="I2051">
        <v>120.0</v>
      </c>
      <c r="J2051" t="s">
        <v>7561</v>
      </c>
      <c r="K2051" t="s">
        <v>18</v>
      </c>
      <c r="L2051" t="s">
        <v>19</v>
      </c>
    </row>
    <row r="2052" spans="1:12">
      <c r="A2052">
        <v>2820</v>
      </c>
      <c r="B2052" t="s">
        <v>7562</v>
      </c>
      <c r="C2052" t="s">
        <v>7563</v>
      </c>
      <c r="D2052" t="s">
        <v>14</v>
      </c>
      <c r="E2052" t="s">
        <v>7564</v>
      </c>
      <c r="F2052" t="s">
        <v>1652</v>
      </c>
      <c r="G2052" t="str">
        <f>"8026041"</f>
        <v>0</v>
      </c>
      <c r="H2052">
        <v>1100.0</v>
      </c>
      <c r="I2052">
        <v>165.0</v>
      </c>
      <c r="J2052" t="s">
        <v>7565</v>
      </c>
      <c r="K2052" t="s">
        <v>18</v>
      </c>
      <c r="L2052" t="s">
        <v>19</v>
      </c>
    </row>
    <row r="2053" spans="1:12">
      <c r="A2053">
        <v>2822</v>
      </c>
      <c r="B2053" t="s">
        <v>1237</v>
      </c>
      <c r="C2053" t="s">
        <v>7566</v>
      </c>
      <c r="D2053" t="s">
        <v>14</v>
      </c>
      <c r="E2053" t="s">
        <v>7567</v>
      </c>
      <c r="F2053" t="s">
        <v>1652</v>
      </c>
      <c r="G2053" t="str">
        <f>"8026041"</f>
        <v>0</v>
      </c>
      <c r="H2053">
        <v>1100.0</v>
      </c>
      <c r="I2053">
        <v>665.0</v>
      </c>
      <c r="J2053" t="s">
        <v>2857</v>
      </c>
      <c r="K2053" t="s">
        <v>18</v>
      </c>
      <c r="L2053" t="s">
        <v>19</v>
      </c>
    </row>
    <row r="2054" spans="1:12">
      <c r="A2054">
        <v>2823</v>
      </c>
      <c r="B2054" t="s">
        <v>7568</v>
      </c>
      <c r="C2054" t="s">
        <v>7569</v>
      </c>
      <c r="D2054" t="s">
        <v>14</v>
      </c>
      <c r="E2054" t="s">
        <v>7570</v>
      </c>
      <c r="F2054" t="s">
        <v>81</v>
      </c>
      <c r="G2054" t="str">
        <f>"0093021"</f>
        <v>0</v>
      </c>
      <c r="H2054">
        <v>1000.0</v>
      </c>
      <c r="I2054">
        <v>150.0</v>
      </c>
      <c r="J2054" t="s">
        <v>3732</v>
      </c>
      <c r="K2054" t="s">
        <v>18</v>
      </c>
      <c r="L2054" t="s">
        <v>19</v>
      </c>
    </row>
    <row r="2055" spans="1:12">
      <c r="A2055">
        <v>2824</v>
      </c>
      <c r="B2055" t="s">
        <v>3655</v>
      </c>
      <c r="C2055" t="s">
        <v>7571</v>
      </c>
      <c r="D2055" t="s">
        <v>14</v>
      </c>
      <c r="E2055" t="s">
        <v>7572</v>
      </c>
      <c r="F2055" t="s">
        <v>3768</v>
      </c>
      <c r="G2055" t="str">
        <f>"8026042"</f>
        <v>0</v>
      </c>
      <c r="H2055">
        <v>1100.0</v>
      </c>
      <c r="I2055">
        <v>165.0</v>
      </c>
      <c r="J2055" t="s">
        <v>2065</v>
      </c>
      <c r="K2055" t="s">
        <v>18</v>
      </c>
      <c r="L2055" t="s">
        <v>19</v>
      </c>
    </row>
    <row r="2056" spans="1:12">
      <c r="A2056">
        <v>2825</v>
      </c>
      <c r="B2056" t="s">
        <v>7573</v>
      </c>
      <c r="C2056" t="s">
        <v>7574</v>
      </c>
      <c r="D2056" t="s">
        <v>14</v>
      </c>
      <c r="E2056" t="s">
        <v>7575</v>
      </c>
      <c r="F2056" t="s">
        <v>1652</v>
      </c>
      <c r="G2056" t="str">
        <f>"8026041"</f>
        <v>0</v>
      </c>
      <c r="H2056">
        <v>900.0</v>
      </c>
      <c r="I2056">
        <v>120.0</v>
      </c>
      <c r="J2056" t="s">
        <v>7453</v>
      </c>
      <c r="K2056" t="s">
        <v>18</v>
      </c>
      <c r="L2056" t="s">
        <v>19</v>
      </c>
    </row>
    <row r="2057" spans="1:12">
      <c r="A2057">
        <v>2826</v>
      </c>
      <c r="B2057" t="s">
        <v>7568</v>
      </c>
      <c r="C2057" t="s">
        <v>3620</v>
      </c>
      <c r="D2057" t="s">
        <v>14</v>
      </c>
      <c r="E2057" t="s">
        <v>7576</v>
      </c>
      <c r="F2057" t="s">
        <v>1652</v>
      </c>
      <c r="G2057" t="str">
        <f>"8026041"</f>
        <v>0</v>
      </c>
      <c r="H2057">
        <v>975.0</v>
      </c>
      <c r="I2057">
        <v>146.25</v>
      </c>
      <c r="J2057" t="s">
        <v>717</v>
      </c>
      <c r="K2057" t="s">
        <v>18</v>
      </c>
      <c r="L2057" t="s">
        <v>19</v>
      </c>
    </row>
    <row r="2058" spans="1:12">
      <c r="A2058">
        <v>2827</v>
      </c>
      <c r="B2058" t="s">
        <v>1549</v>
      </c>
      <c r="C2058" t="s">
        <v>7577</v>
      </c>
      <c r="D2058" t="s">
        <v>14</v>
      </c>
      <c r="E2058" t="s">
        <v>7578</v>
      </c>
      <c r="F2058" t="s">
        <v>1652</v>
      </c>
      <c r="G2058" t="str">
        <f>"8026041"</f>
        <v>0</v>
      </c>
      <c r="H2058">
        <v>900.0</v>
      </c>
      <c r="I2058">
        <v>120.0</v>
      </c>
      <c r="J2058" t="s">
        <v>7579</v>
      </c>
      <c r="K2058" t="s">
        <v>18</v>
      </c>
      <c r="L2058" t="s">
        <v>19</v>
      </c>
    </row>
    <row r="2059" spans="1:12">
      <c r="A2059">
        <v>2828</v>
      </c>
      <c r="B2059" t="s">
        <v>7580</v>
      </c>
      <c r="C2059" t="s">
        <v>7581</v>
      </c>
      <c r="D2059" t="s">
        <v>14</v>
      </c>
      <c r="E2059" t="s">
        <v>7582</v>
      </c>
      <c r="F2059" t="s">
        <v>1652</v>
      </c>
      <c r="G2059" t="str">
        <f>"8026041"</f>
        <v>0</v>
      </c>
      <c r="H2059">
        <v>975.0</v>
      </c>
      <c r="I2059">
        <v>146.25</v>
      </c>
      <c r="J2059" t="s">
        <v>6776</v>
      </c>
      <c r="K2059" t="s">
        <v>18</v>
      </c>
      <c r="L2059" t="s">
        <v>19</v>
      </c>
    </row>
    <row r="2060" spans="1:12">
      <c r="A2060">
        <v>2829</v>
      </c>
      <c r="B2060" t="s">
        <v>6186</v>
      </c>
      <c r="C2060" t="s">
        <v>7583</v>
      </c>
      <c r="D2060" t="s">
        <v>14</v>
      </c>
      <c r="E2060" t="s">
        <v>7584</v>
      </c>
      <c r="F2060" t="s">
        <v>679</v>
      </c>
      <c r="G2060" t="str">
        <f>"0093051"</f>
        <v>0</v>
      </c>
      <c r="H2060">
        <v>900.0</v>
      </c>
      <c r="I2060">
        <v>123.75</v>
      </c>
      <c r="J2060" t="s">
        <v>2909</v>
      </c>
      <c r="K2060" t="s">
        <v>18</v>
      </c>
      <c r="L2060" t="s">
        <v>19</v>
      </c>
    </row>
    <row r="2061" spans="1:12">
      <c r="A2061">
        <v>2831</v>
      </c>
      <c r="B2061" t="s">
        <v>6106</v>
      </c>
      <c r="C2061" t="s">
        <v>7585</v>
      </c>
      <c r="D2061" t="s">
        <v>14</v>
      </c>
      <c r="E2061" t="s">
        <v>7586</v>
      </c>
      <c r="F2061" t="s">
        <v>1652</v>
      </c>
      <c r="G2061" t="str">
        <f>"8026041"</f>
        <v>0</v>
      </c>
      <c r="H2061">
        <v>900.0</v>
      </c>
      <c r="I2061">
        <v>131.25</v>
      </c>
      <c r="J2061" t="s">
        <v>7587</v>
      </c>
      <c r="K2061" t="s">
        <v>18</v>
      </c>
      <c r="L2061" t="s">
        <v>19</v>
      </c>
    </row>
    <row r="2062" spans="1:12">
      <c r="A2062">
        <v>2832</v>
      </c>
      <c r="B2062" t="s">
        <v>7588</v>
      </c>
      <c r="C2062" t="s">
        <v>7589</v>
      </c>
      <c r="D2062" t="s">
        <v>14</v>
      </c>
      <c r="E2062" t="s">
        <v>7590</v>
      </c>
      <c r="F2062" t="s">
        <v>1652</v>
      </c>
      <c r="G2062" t="str">
        <f>"8026041"</f>
        <v>0</v>
      </c>
      <c r="H2062">
        <v>950.0</v>
      </c>
      <c r="I2062">
        <v>142.5</v>
      </c>
      <c r="J2062" t="s">
        <v>7591</v>
      </c>
      <c r="K2062" t="s">
        <v>18</v>
      </c>
      <c r="L2062" t="s">
        <v>19</v>
      </c>
    </row>
    <row r="2063" spans="1:12">
      <c r="A2063">
        <v>2833</v>
      </c>
      <c r="B2063" t="s">
        <v>7592</v>
      </c>
      <c r="C2063" t="s">
        <v>7593</v>
      </c>
      <c r="D2063" t="s">
        <v>14</v>
      </c>
      <c r="E2063" t="s">
        <v>7594</v>
      </c>
      <c r="F2063" t="s">
        <v>716</v>
      </c>
      <c r="G2063" t="str">
        <f>"8026043"</f>
        <v>0</v>
      </c>
      <c r="H2063">
        <v>2000.0</v>
      </c>
      <c r="I2063">
        <v>550.0</v>
      </c>
      <c r="J2063" t="s">
        <v>7595</v>
      </c>
      <c r="K2063" t="s">
        <v>18</v>
      </c>
      <c r="L2063" t="s">
        <v>19</v>
      </c>
    </row>
    <row r="2064" spans="1:12">
      <c r="A2064">
        <v>2834</v>
      </c>
      <c r="B2064" t="s">
        <v>866</v>
      </c>
      <c r="C2064" t="s">
        <v>7596</v>
      </c>
      <c r="D2064" t="s">
        <v>14</v>
      </c>
      <c r="E2064" t="s">
        <v>7597</v>
      </c>
      <c r="F2064" t="s">
        <v>81</v>
      </c>
      <c r="G2064" t="str">
        <f>"0093021"</f>
        <v>0</v>
      </c>
      <c r="H2064">
        <v>900.0</v>
      </c>
      <c r="I2064">
        <v>112.5</v>
      </c>
      <c r="J2064" t="s">
        <v>7598</v>
      </c>
      <c r="K2064" t="s">
        <v>18</v>
      </c>
      <c r="L2064" t="s">
        <v>19</v>
      </c>
    </row>
    <row r="2065" spans="1:12">
      <c r="A2065">
        <v>2836</v>
      </c>
      <c r="B2065" t="s">
        <v>7599</v>
      </c>
      <c r="C2065" t="s">
        <v>7600</v>
      </c>
      <c r="D2065" t="s">
        <v>45</v>
      </c>
      <c r="E2065" t="s">
        <v>7601</v>
      </c>
      <c r="F2065" t="s">
        <v>81</v>
      </c>
      <c r="G2065" t="str">
        <f>"0093021"</f>
        <v>0</v>
      </c>
      <c r="H2065">
        <v>900.0</v>
      </c>
      <c r="I2065">
        <v>105.0</v>
      </c>
      <c r="J2065" t="s">
        <v>7602</v>
      </c>
      <c r="K2065" t="s">
        <v>18</v>
      </c>
      <c r="L2065" t="s">
        <v>19</v>
      </c>
    </row>
    <row r="2066" spans="1:12">
      <c r="A2066">
        <v>2837</v>
      </c>
      <c r="B2066" t="s">
        <v>7603</v>
      </c>
      <c r="C2066" t="s">
        <v>7604</v>
      </c>
      <c r="D2066" t="s">
        <v>45</v>
      </c>
      <c r="E2066" t="s">
        <v>7605</v>
      </c>
      <c r="F2066" t="s">
        <v>349</v>
      </c>
      <c r="G2066" t="str">
        <f>"9011040"</f>
        <v>0</v>
      </c>
      <c r="H2066">
        <v>900.0</v>
      </c>
      <c r="I2066">
        <v>105.0</v>
      </c>
      <c r="J2066" t="s">
        <v>7606</v>
      </c>
      <c r="K2066" t="s">
        <v>18</v>
      </c>
      <c r="L2066" t="s">
        <v>19</v>
      </c>
    </row>
    <row r="2067" spans="1:12">
      <c r="A2067">
        <v>2838</v>
      </c>
      <c r="B2067" t="s">
        <v>7607</v>
      </c>
      <c r="C2067" t="s">
        <v>7608</v>
      </c>
      <c r="D2067" t="s">
        <v>14</v>
      </c>
      <c r="E2067" t="s">
        <v>7609</v>
      </c>
      <c r="F2067" t="s">
        <v>349</v>
      </c>
      <c r="G2067" t="str">
        <f>"9011040"</f>
        <v>0</v>
      </c>
      <c r="H2067">
        <v>900.0</v>
      </c>
      <c r="I2067">
        <v>120.0</v>
      </c>
      <c r="J2067" t="s">
        <v>7424</v>
      </c>
      <c r="K2067" t="s">
        <v>18</v>
      </c>
      <c r="L2067" t="s">
        <v>19</v>
      </c>
    </row>
    <row r="2068" spans="1:12">
      <c r="A2068">
        <v>2839</v>
      </c>
      <c r="B2068" t="s">
        <v>7610</v>
      </c>
      <c r="C2068" t="s">
        <v>7611</v>
      </c>
      <c r="D2068" t="s">
        <v>14</v>
      </c>
      <c r="E2068" t="s">
        <v>7612</v>
      </c>
      <c r="F2068" t="s">
        <v>36</v>
      </c>
      <c r="G2068" t="str">
        <f>"6034011"</f>
        <v>0</v>
      </c>
      <c r="H2068">
        <v>900.0</v>
      </c>
      <c r="I2068">
        <v>135.0</v>
      </c>
      <c r="J2068" t="s">
        <v>362</v>
      </c>
      <c r="K2068" t="s">
        <v>18</v>
      </c>
      <c r="L2068" t="s">
        <v>19</v>
      </c>
    </row>
    <row r="2069" spans="1:12">
      <c r="A2069">
        <v>2840</v>
      </c>
      <c r="B2069" t="s">
        <v>7613</v>
      </c>
      <c r="C2069" t="s">
        <v>7213</v>
      </c>
      <c r="D2069" t="s">
        <v>45</v>
      </c>
      <c r="E2069" t="s">
        <v>7614</v>
      </c>
      <c r="F2069" t="s">
        <v>195</v>
      </c>
      <c r="G2069" t="str">
        <f>"0017051"</f>
        <v>0</v>
      </c>
      <c r="H2069">
        <v>900.0</v>
      </c>
      <c r="I2069">
        <v>135.0</v>
      </c>
      <c r="J2069" t="s">
        <v>7331</v>
      </c>
      <c r="K2069" t="s">
        <v>18</v>
      </c>
      <c r="L2069" t="s">
        <v>19</v>
      </c>
    </row>
    <row r="2070" spans="1:12">
      <c r="A2070">
        <v>2842</v>
      </c>
      <c r="B2070" t="s">
        <v>7615</v>
      </c>
      <c r="C2070" t="s">
        <v>7616</v>
      </c>
      <c r="D2070" t="s">
        <v>14</v>
      </c>
      <c r="E2070" t="s">
        <v>7617</v>
      </c>
      <c r="F2070" t="s">
        <v>473</v>
      </c>
      <c r="G2070" t="str">
        <f>"0094010"</f>
        <v>0</v>
      </c>
      <c r="H2070">
        <v>900.0</v>
      </c>
      <c r="I2070">
        <v>120.0</v>
      </c>
      <c r="J2070" t="s">
        <v>3701</v>
      </c>
      <c r="K2070" t="s">
        <v>18</v>
      </c>
      <c r="L2070" t="s">
        <v>19</v>
      </c>
    </row>
    <row r="2071" spans="1:12">
      <c r="A2071">
        <v>2843</v>
      </c>
      <c r="B2071" t="s">
        <v>7618</v>
      </c>
      <c r="C2071" t="s">
        <v>7619</v>
      </c>
      <c r="D2071" t="s">
        <v>45</v>
      </c>
      <c r="E2071" t="s">
        <v>7620</v>
      </c>
      <c r="F2071" t="s">
        <v>81</v>
      </c>
      <c r="G2071" t="str">
        <f>"0093021"</f>
        <v>0</v>
      </c>
      <c r="H2071">
        <v>900.0</v>
      </c>
      <c r="I2071">
        <v>123.0</v>
      </c>
      <c r="J2071" t="s">
        <v>5725</v>
      </c>
      <c r="K2071" t="s">
        <v>18</v>
      </c>
      <c r="L2071" t="s">
        <v>19</v>
      </c>
    </row>
    <row r="2072" spans="1:12">
      <c r="A2072">
        <v>2844</v>
      </c>
      <c r="B2072" t="s">
        <v>7621</v>
      </c>
      <c r="C2072" t="s">
        <v>7622</v>
      </c>
      <c r="D2072" t="s">
        <v>45</v>
      </c>
      <c r="E2072" t="s">
        <v>7623</v>
      </c>
      <c r="F2072" t="s">
        <v>3429</v>
      </c>
      <c r="G2072" t="str">
        <f>"0065020"</f>
        <v>0</v>
      </c>
      <c r="H2072">
        <v>1100.0</v>
      </c>
      <c r="I2072">
        <v>165.0</v>
      </c>
      <c r="J2072" t="s">
        <v>3760</v>
      </c>
      <c r="K2072" t="s">
        <v>18</v>
      </c>
      <c r="L2072" t="s">
        <v>19</v>
      </c>
    </row>
    <row r="2073" spans="1:12">
      <c r="A2073">
        <v>2845</v>
      </c>
      <c r="B2073" t="s">
        <v>7624</v>
      </c>
      <c r="C2073" t="s">
        <v>7625</v>
      </c>
      <c r="D2073" t="s">
        <v>45</v>
      </c>
      <c r="E2073" t="s">
        <v>7626</v>
      </c>
      <c r="F2073" t="s">
        <v>1624</v>
      </c>
      <c r="G2073" t="str">
        <f>"8011060"</f>
        <v>0</v>
      </c>
      <c r="H2073">
        <v>1650.0</v>
      </c>
      <c r="I2073">
        <v>247.5</v>
      </c>
      <c r="J2073" t="s">
        <v>1033</v>
      </c>
      <c r="K2073" t="s">
        <v>18</v>
      </c>
      <c r="L2073" t="s">
        <v>19</v>
      </c>
    </row>
    <row r="2074" spans="1:12">
      <c r="A2074">
        <v>2846</v>
      </c>
      <c r="B2074" t="s">
        <v>7627</v>
      </c>
      <c r="C2074" t="s">
        <v>7628</v>
      </c>
      <c r="D2074" t="s">
        <v>45</v>
      </c>
      <c r="E2074" t="s">
        <v>7629</v>
      </c>
      <c r="F2074" t="s">
        <v>2427</v>
      </c>
      <c r="G2074" t="str">
        <f>"0054021"</f>
        <v>0</v>
      </c>
      <c r="H2074">
        <v>1265.0</v>
      </c>
      <c r="I2074">
        <v>989.75</v>
      </c>
      <c r="J2074" t="s">
        <v>439</v>
      </c>
      <c r="K2074" t="s">
        <v>18</v>
      </c>
      <c r="L2074" t="s">
        <v>19</v>
      </c>
    </row>
    <row r="2075" spans="1:12">
      <c r="A2075">
        <v>2847</v>
      </c>
      <c r="B2075" t="s">
        <v>7630</v>
      </c>
      <c r="C2075" t="s">
        <v>7631</v>
      </c>
      <c r="D2075" t="s">
        <v>45</v>
      </c>
      <c r="E2075" t="s">
        <v>7632</v>
      </c>
      <c r="F2075" t="s">
        <v>2427</v>
      </c>
      <c r="G2075" t="str">
        <f>"0054021"</f>
        <v>0</v>
      </c>
      <c r="H2075">
        <v>900.0</v>
      </c>
      <c r="I2075">
        <v>427.5</v>
      </c>
      <c r="J2075" t="s">
        <v>1402</v>
      </c>
      <c r="K2075" t="s">
        <v>18</v>
      </c>
      <c r="L2075" t="s">
        <v>19</v>
      </c>
    </row>
    <row r="2076" spans="1:12">
      <c r="A2076">
        <v>2849</v>
      </c>
      <c r="B2076" t="s">
        <v>7633</v>
      </c>
      <c r="C2076" t="s">
        <v>7634</v>
      </c>
      <c r="D2076" t="s">
        <v>45</v>
      </c>
      <c r="E2076" t="s">
        <v>7635</v>
      </c>
      <c r="F2076" t="s">
        <v>380</v>
      </c>
      <c r="G2076" t="str">
        <f>"0071053"</f>
        <v>0</v>
      </c>
      <c r="H2076">
        <v>900.0</v>
      </c>
      <c r="I2076">
        <v>120.0</v>
      </c>
      <c r="J2076" t="s">
        <v>7636</v>
      </c>
      <c r="K2076" t="s">
        <v>18</v>
      </c>
      <c r="L2076" t="s">
        <v>19</v>
      </c>
    </row>
    <row r="2077" spans="1:12">
      <c r="A2077">
        <v>2850</v>
      </c>
      <c r="B2077" t="s">
        <v>7637</v>
      </c>
      <c r="C2077" t="s">
        <v>6826</v>
      </c>
      <c r="D2077" t="s">
        <v>45</v>
      </c>
      <c r="E2077" t="s">
        <v>7638</v>
      </c>
      <c r="F2077" t="s">
        <v>81</v>
      </c>
      <c r="G2077" t="str">
        <f>"0093021"</f>
        <v>0</v>
      </c>
      <c r="H2077">
        <v>900.0</v>
      </c>
      <c r="I2077">
        <v>135.0</v>
      </c>
      <c r="J2077" t="s">
        <v>1691</v>
      </c>
      <c r="K2077" t="s">
        <v>18</v>
      </c>
      <c r="L2077" t="s">
        <v>19</v>
      </c>
    </row>
    <row r="2078" spans="1:12">
      <c r="A2078">
        <v>2853</v>
      </c>
      <c r="B2078" t="s">
        <v>7639</v>
      </c>
      <c r="C2078" t="s">
        <v>7640</v>
      </c>
      <c r="D2078" t="s">
        <v>14</v>
      </c>
      <c r="E2078" t="s">
        <v>7641</v>
      </c>
      <c r="F2078" t="s">
        <v>81</v>
      </c>
      <c r="G2078" t="str">
        <f>"0093021"</f>
        <v>0</v>
      </c>
      <c r="H2078">
        <v>900.0</v>
      </c>
      <c r="I2078">
        <v>105.0</v>
      </c>
      <c r="J2078" t="s">
        <v>397</v>
      </c>
      <c r="K2078" t="s">
        <v>18</v>
      </c>
      <c r="L2078" t="s">
        <v>19</v>
      </c>
    </row>
    <row r="2079" spans="1:12">
      <c r="A2079">
        <v>2854</v>
      </c>
      <c r="B2079" t="s">
        <v>7642</v>
      </c>
      <c r="C2079" t="s">
        <v>7643</v>
      </c>
      <c r="D2079" t="s">
        <v>45</v>
      </c>
      <c r="E2079" t="s">
        <v>7644</v>
      </c>
      <c r="F2079" t="s">
        <v>81</v>
      </c>
      <c r="G2079" t="str">
        <f>"0093021"</f>
        <v>0</v>
      </c>
      <c r="H2079">
        <v>900.0</v>
      </c>
      <c r="I2079">
        <v>112.5</v>
      </c>
      <c r="J2079" t="s">
        <v>7645</v>
      </c>
      <c r="K2079" t="s">
        <v>18</v>
      </c>
      <c r="L2079" t="s">
        <v>19</v>
      </c>
    </row>
    <row r="2080" spans="1:12">
      <c r="A2080">
        <v>2855</v>
      </c>
      <c r="B2080" t="s">
        <v>7646</v>
      </c>
      <c r="C2080" t="s">
        <v>3684</v>
      </c>
      <c r="D2080" t="s">
        <v>14</v>
      </c>
      <c r="E2080" t="s">
        <v>7647</v>
      </c>
      <c r="F2080" t="s">
        <v>3927</v>
      </c>
      <c r="G2080" t="str">
        <f>"0035080"</f>
        <v>0</v>
      </c>
      <c r="H2080">
        <v>1500.0</v>
      </c>
      <c r="I2080">
        <v>150.0</v>
      </c>
      <c r="J2080" t="s">
        <v>7648</v>
      </c>
      <c r="K2080" t="s">
        <v>18</v>
      </c>
      <c r="L2080" t="s">
        <v>19</v>
      </c>
    </row>
    <row r="2081" spans="1:12">
      <c r="A2081">
        <v>2856</v>
      </c>
      <c r="B2081" t="s">
        <v>7649</v>
      </c>
      <c r="C2081" t="s">
        <v>7650</v>
      </c>
      <c r="D2081" t="s">
        <v>45</v>
      </c>
      <c r="E2081" t="s">
        <v>7651</v>
      </c>
      <c r="F2081" t="s">
        <v>81</v>
      </c>
      <c r="G2081" t="str">
        <f>"0093021"</f>
        <v>0</v>
      </c>
      <c r="H2081">
        <v>900.0</v>
      </c>
      <c r="I2081">
        <v>135.0</v>
      </c>
      <c r="J2081" t="s">
        <v>7046</v>
      </c>
      <c r="K2081" t="s">
        <v>18</v>
      </c>
      <c r="L2081" t="s">
        <v>19</v>
      </c>
    </row>
    <row r="2082" spans="1:12">
      <c r="A2082">
        <v>2857</v>
      </c>
      <c r="B2082" t="s">
        <v>7652</v>
      </c>
      <c r="C2082" t="s">
        <v>1908</v>
      </c>
      <c r="D2082" t="s">
        <v>45</v>
      </c>
      <c r="E2082" t="s">
        <v>7653</v>
      </c>
      <c r="F2082" t="s">
        <v>81</v>
      </c>
      <c r="G2082" t="str">
        <f>"0093021"</f>
        <v>0</v>
      </c>
      <c r="H2082">
        <v>900.0</v>
      </c>
      <c r="I2082">
        <v>105.0</v>
      </c>
      <c r="J2082" t="s">
        <v>2382</v>
      </c>
      <c r="K2082" t="s">
        <v>18</v>
      </c>
      <c r="L2082" t="s">
        <v>19</v>
      </c>
    </row>
    <row r="2083" spans="1:12">
      <c r="A2083">
        <v>2858</v>
      </c>
      <c r="B2083" t="s">
        <v>7654</v>
      </c>
      <c r="C2083" t="s">
        <v>3530</v>
      </c>
      <c r="D2083" t="s">
        <v>14</v>
      </c>
      <c r="E2083" t="s">
        <v>7655</v>
      </c>
      <c r="F2083" t="s">
        <v>81</v>
      </c>
      <c r="G2083" t="str">
        <f>"0093021"</f>
        <v>0</v>
      </c>
      <c r="H2083">
        <v>900.0</v>
      </c>
      <c r="I2083">
        <v>105.0</v>
      </c>
      <c r="J2083" t="s">
        <v>1254</v>
      </c>
      <c r="K2083" t="s">
        <v>18</v>
      </c>
      <c r="L2083" t="s">
        <v>19</v>
      </c>
    </row>
    <row r="2084" spans="1:12">
      <c r="A2084">
        <v>2860</v>
      </c>
      <c r="B2084" t="s">
        <v>7656</v>
      </c>
      <c r="C2084" t="s">
        <v>7657</v>
      </c>
      <c r="D2084" t="s">
        <v>14</v>
      </c>
      <c r="E2084" t="s">
        <v>7658</v>
      </c>
      <c r="F2084" t="s">
        <v>1699</v>
      </c>
      <c r="G2084" t="str">
        <f>"9011031"</f>
        <v>0</v>
      </c>
      <c r="H2084">
        <v>900.0</v>
      </c>
      <c r="I2084">
        <v>105.0</v>
      </c>
      <c r="J2084" t="s">
        <v>1102</v>
      </c>
      <c r="K2084" t="s">
        <v>18</v>
      </c>
      <c r="L2084" t="s">
        <v>19</v>
      </c>
    </row>
    <row r="2085" spans="1:12">
      <c r="A2085">
        <v>2861</v>
      </c>
      <c r="B2085" t="s">
        <v>7659</v>
      </c>
      <c r="C2085" t="s">
        <v>7660</v>
      </c>
      <c r="D2085" t="s">
        <v>14</v>
      </c>
      <c r="E2085" t="s">
        <v>7661</v>
      </c>
      <c r="F2085" t="s">
        <v>81</v>
      </c>
      <c r="G2085" t="str">
        <f>"0093021"</f>
        <v>0</v>
      </c>
      <c r="H2085">
        <v>900.0</v>
      </c>
      <c r="I2085">
        <v>105.0</v>
      </c>
      <c r="J2085" t="s">
        <v>7449</v>
      </c>
      <c r="K2085" t="s">
        <v>18</v>
      </c>
      <c r="L2085" t="s">
        <v>19</v>
      </c>
    </row>
    <row r="2086" spans="1:12">
      <c r="A2086">
        <v>2863</v>
      </c>
      <c r="B2086" t="s">
        <v>7662</v>
      </c>
      <c r="C2086" t="s">
        <v>7663</v>
      </c>
      <c r="D2086" t="s">
        <v>45</v>
      </c>
      <c r="E2086" t="s">
        <v>7664</v>
      </c>
      <c r="F2086" t="s">
        <v>81</v>
      </c>
      <c r="G2086" t="str">
        <f>"0093021"</f>
        <v>0</v>
      </c>
      <c r="H2086">
        <v>900.0</v>
      </c>
      <c r="I2086">
        <v>105.0</v>
      </c>
      <c r="J2086" t="s">
        <v>7665</v>
      </c>
      <c r="K2086" t="s">
        <v>18</v>
      </c>
      <c r="L2086" t="s">
        <v>19</v>
      </c>
    </row>
    <row r="2087" spans="1:12">
      <c r="A2087">
        <v>2864</v>
      </c>
      <c r="B2087" t="s">
        <v>7666</v>
      </c>
      <c r="C2087" t="s">
        <v>7667</v>
      </c>
      <c r="D2087" t="s">
        <v>45</v>
      </c>
      <c r="E2087" t="s">
        <v>7668</v>
      </c>
      <c r="F2087" t="s">
        <v>546</v>
      </c>
      <c r="G2087" t="str">
        <f>"0103022"</f>
        <v>0</v>
      </c>
      <c r="H2087">
        <v>1150.0</v>
      </c>
      <c r="I2087">
        <v>172.5</v>
      </c>
      <c r="J2087" t="s">
        <v>6398</v>
      </c>
      <c r="K2087" t="s">
        <v>18</v>
      </c>
      <c r="L2087" t="s">
        <v>19</v>
      </c>
    </row>
    <row r="2088" spans="1:12">
      <c r="A2088">
        <v>2865</v>
      </c>
      <c r="B2088" t="s">
        <v>7669</v>
      </c>
      <c r="C2088" t="s">
        <v>7670</v>
      </c>
      <c r="D2088" t="s">
        <v>45</v>
      </c>
      <c r="E2088" t="s">
        <v>7671</v>
      </c>
      <c r="F2088" t="s">
        <v>2155</v>
      </c>
      <c r="G2088" t="str">
        <f>"0013012"</f>
        <v>0</v>
      </c>
      <c r="H2088">
        <v>2100.0</v>
      </c>
      <c r="I2088">
        <v>315.0</v>
      </c>
      <c r="J2088" t="s">
        <v>2386</v>
      </c>
      <c r="K2088" t="s">
        <v>18</v>
      </c>
      <c r="L2088" t="s">
        <v>19</v>
      </c>
    </row>
    <row r="2089" spans="1:12">
      <c r="A2089">
        <v>2866</v>
      </c>
      <c r="B2089" t="s">
        <v>7672</v>
      </c>
      <c r="C2089" t="s">
        <v>7673</v>
      </c>
      <c r="D2089" t="s">
        <v>14</v>
      </c>
      <c r="E2089" t="s">
        <v>7674</v>
      </c>
      <c r="F2089" t="s">
        <v>546</v>
      </c>
      <c r="G2089" t="str">
        <f>"0103022"</f>
        <v>0</v>
      </c>
      <c r="H2089">
        <v>2080.0</v>
      </c>
      <c r="I2089">
        <v>312.0</v>
      </c>
      <c r="J2089" t="s">
        <v>7675</v>
      </c>
      <c r="K2089" t="s">
        <v>18</v>
      </c>
      <c r="L2089" t="s">
        <v>19</v>
      </c>
    </row>
    <row r="2090" spans="1:12">
      <c r="A2090">
        <v>2867</v>
      </c>
      <c r="B2090" t="s">
        <v>7676</v>
      </c>
      <c r="C2090" t="s">
        <v>838</v>
      </c>
      <c r="D2090" t="s">
        <v>14</v>
      </c>
      <c r="E2090" t="s">
        <v>7677</v>
      </c>
      <c r="F2090" t="s">
        <v>31</v>
      </c>
      <c r="G2090" t="str">
        <f>"0103050"</f>
        <v>0</v>
      </c>
      <c r="H2090">
        <v>1177.0</v>
      </c>
      <c r="I2090">
        <v>176.55</v>
      </c>
      <c r="J2090" t="s">
        <v>7678</v>
      </c>
      <c r="K2090" t="s">
        <v>18</v>
      </c>
      <c r="L2090" t="s">
        <v>19</v>
      </c>
    </row>
    <row r="2091" spans="1:12">
      <c r="A2091">
        <v>2868</v>
      </c>
      <c r="B2091" t="s">
        <v>3315</v>
      </c>
      <c r="C2091" t="s">
        <v>7679</v>
      </c>
      <c r="D2091" t="s">
        <v>14</v>
      </c>
      <c r="E2091" t="s">
        <v>7680</v>
      </c>
      <c r="F2091" t="s">
        <v>4718</v>
      </c>
      <c r="G2091" t="str">
        <f>"0103100"</f>
        <v>0</v>
      </c>
      <c r="H2091">
        <v>2594.0</v>
      </c>
      <c r="I2091">
        <v>889.1</v>
      </c>
      <c r="J2091" t="s">
        <v>7681</v>
      </c>
      <c r="K2091" t="s">
        <v>18</v>
      </c>
      <c r="L2091" t="s">
        <v>19</v>
      </c>
    </row>
    <row r="2092" spans="1:12">
      <c r="A2092">
        <v>2869</v>
      </c>
      <c r="B2092" t="s">
        <v>7682</v>
      </c>
      <c r="C2092" t="s">
        <v>7683</v>
      </c>
      <c r="D2092" t="s">
        <v>14</v>
      </c>
      <c r="E2092" t="s">
        <v>7684</v>
      </c>
      <c r="F2092" t="s">
        <v>195</v>
      </c>
      <c r="G2092" t="str">
        <f>"0017051"</f>
        <v>0</v>
      </c>
      <c r="H2092">
        <v>950.0</v>
      </c>
      <c r="I2092">
        <v>142.5</v>
      </c>
      <c r="J2092" t="s">
        <v>6535</v>
      </c>
      <c r="K2092" t="s">
        <v>18</v>
      </c>
      <c r="L2092" t="s">
        <v>19</v>
      </c>
    </row>
    <row r="2093" spans="1:12">
      <c r="A2093">
        <v>2870</v>
      </c>
      <c r="B2093" t="s">
        <v>7685</v>
      </c>
      <c r="C2093" t="s">
        <v>3224</v>
      </c>
      <c r="D2093" t="s">
        <v>45</v>
      </c>
      <c r="E2093" t="s">
        <v>7686</v>
      </c>
      <c r="F2093" t="s">
        <v>3480</v>
      </c>
      <c r="G2093" t="str">
        <f>"0103021"</f>
        <v>0</v>
      </c>
      <c r="H2093">
        <v>1250.0</v>
      </c>
      <c r="I2093">
        <v>187.5</v>
      </c>
      <c r="J2093" t="s">
        <v>7687</v>
      </c>
      <c r="K2093" t="s">
        <v>18</v>
      </c>
      <c r="L2093" t="s">
        <v>19</v>
      </c>
    </row>
    <row r="2094" spans="1:12">
      <c r="A2094">
        <v>2872</v>
      </c>
      <c r="B2094" t="s">
        <v>7688</v>
      </c>
      <c r="C2094" t="s">
        <v>7689</v>
      </c>
      <c r="D2094" t="s">
        <v>45</v>
      </c>
      <c r="E2094" t="s">
        <v>7690</v>
      </c>
      <c r="F2094" t="s">
        <v>81</v>
      </c>
      <c r="G2094" t="str">
        <f>"0093021"</f>
        <v>0</v>
      </c>
      <c r="H2094">
        <v>950.0</v>
      </c>
      <c r="I2094">
        <v>142.5</v>
      </c>
      <c r="J2094" t="s">
        <v>7691</v>
      </c>
      <c r="K2094" t="s">
        <v>18</v>
      </c>
      <c r="L2094" t="s">
        <v>19</v>
      </c>
    </row>
    <row r="2095" spans="1:12">
      <c r="A2095">
        <v>2873</v>
      </c>
      <c r="B2095" t="s">
        <v>7692</v>
      </c>
      <c r="C2095" t="s">
        <v>7693</v>
      </c>
      <c r="D2095" t="s">
        <v>45</v>
      </c>
      <c r="E2095" t="s">
        <v>7694</v>
      </c>
      <c r="F2095" t="s">
        <v>1699</v>
      </c>
      <c r="G2095" t="str">
        <f>"9011031"</f>
        <v>0</v>
      </c>
      <c r="H2095">
        <v>900.0</v>
      </c>
      <c r="I2095">
        <v>105.0</v>
      </c>
      <c r="J2095" t="s">
        <v>6865</v>
      </c>
      <c r="K2095" t="s">
        <v>18</v>
      </c>
      <c r="L2095" t="s">
        <v>19</v>
      </c>
    </row>
    <row r="2096" spans="1:12">
      <c r="A2096">
        <v>2874</v>
      </c>
      <c r="B2096" t="s">
        <v>7695</v>
      </c>
      <c r="C2096" t="s">
        <v>7696</v>
      </c>
      <c r="D2096" t="s">
        <v>14</v>
      </c>
      <c r="E2096" t="s">
        <v>7697</v>
      </c>
      <c r="F2096" t="s">
        <v>4638</v>
      </c>
      <c r="G2096" t="str">
        <f>"5021050"</f>
        <v>0</v>
      </c>
      <c r="H2096">
        <v>900.0</v>
      </c>
      <c r="I2096">
        <v>105.0</v>
      </c>
      <c r="J2096" t="s">
        <v>169</v>
      </c>
      <c r="K2096" t="s">
        <v>18</v>
      </c>
      <c r="L2096" t="s">
        <v>19</v>
      </c>
    </row>
    <row r="2097" spans="1:12">
      <c r="A2097">
        <v>2875</v>
      </c>
      <c r="B2097" t="s">
        <v>7321</v>
      </c>
      <c r="C2097" t="s">
        <v>7698</v>
      </c>
      <c r="D2097" t="s">
        <v>14</v>
      </c>
      <c r="E2097" t="s">
        <v>7699</v>
      </c>
      <c r="F2097" t="s">
        <v>124</v>
      </c>
      <c r="G2097" t="str">
        <f>"0071051"</f>
        <v>0</v>
      </c>
      <c r="H2097">
        <v>900.0</v>
      </c>
      <c r="I2097">
        <v>127.5</v>
      </c>
      <c r="J2097" t="s">
        <v>998</v>
      </c>
      <c r="K2097" t="s">
        <v>18</v>
      </c>
      <c r="L2097" t="s">
        <v>19</v>
      </c>
    </row>
    <row r="2098" spans="1:12">
      <c r="A2098">
        <v>2876</v>
      </c>
      <c r="B2098" t="s">
        <v>7700</v>
      </c>
      <c r="C2098" t="s">
        <v>7701</v>
      </c>
      <c r="D2098" t="s">
        <v>45</v>
      </c>
      <c r="E2098" t="s">
        <v>7702</v>
      </c>
      <c r="F2098" t="s">
        <v>31</v>
      </c>
      <c r="G2098" t="str">
        <f>"0103050"</f>
        <v>0</v>
      </c>
      <c r="H2098">
        <v>900.0</v>
      </c>
      <c r="I2098">
        <v>120.0</v>
      </c>
      <c r="J2098" t="s">
        <v>7703</v>
      </c>
      <c r="K2098" t="s">
        <v>18</v>
      </c>
      <c r="L2098" t="s">
        <v>19</v>
      </c>
    </row>
    <row r="2099" spans="1:12">
      <c r="A2099">
        <v>2877</v>
      </c>
      <c r="B2099" t="s">
        <v>7704</v>
      </c>
      <c r="C2099" t="s">
        <v>7705</v>
      </c>
      <c r="D2099" t="s">
        <v>14</v>
      </c>
      <c r="E2099" t="s">
        <v>7706</v>
      </c>
      <c r="F2099" t="s">
        <v>3158</v>
      </c>
      <c r="G2099" t="str">
        <f>"0103011"</f>
        <v>0</v>
      </c>
      <c r="H2099">
        <v>985.0</v>
      </c>
      <c r="I2099">
        <v>147.75</v>
      </c>
      <c r="J2099" t="s">
        <v>7707</v>
      </c>
      <c r="K2099" t="s">
        <v>18</v>
      </c>
      <c r="L2099" t="s">
        <v>19</v>
      </c>
    </row>
    <row r="2100" spans="1:12">
      <c r="A2100">
        <v>2878</v>
      </c>
      <c r="B2100" t="s">
        <v>402</v>
      </c>
      <c r="C2100" t="s">
        <v>7708</v>
      </c>
      <c r="D2100" t="s">
        <v>14</v>
      </c>
      <c r="E2100" t="s">
        <v>7709</v>
      </c>
      <c r="F2100" t="s">
        <v>31</v>
      </c>
      <c r="G2100" t="str">
        <f>"0103050"</f>
        <v>0</v>
      </c>
      <c r="H2100">
        <v>1430.0</v>
      </c>
      <c r="I2100">
        <v>214.5</v>
      </c>
      <c r="J2100" t="s">
        <v>965</v>
      </c>
      <c r="K2100" t="s">
        <v>18</v>
      </c>
      <c r="L2100" t="s">
        <v>19</v>
      </c>
    </row>
    <row r="2101" spans="1:12">
      <c r="A2101">
        <v>2879</v>
      </c>
      <c r="B2101" t="s">
        <v>7710</v>
      </c>
      <c r="C2101" t="s">
        <v>5189</v>
      </c>
      <c r="D2101" t="s">
        <v>14</v>
      </c>
      <c r="E2101" t="s">
        <v>7711</v>
      </c>
      <c r="F2101" t="s">
        <v>81</v>
      </c>
      <c r="G2101" t="str">
        <f>"0093021"</f>
        <v>0</v>
      </c>
      <c r="H2101">
        <v>900.0</v>
      </c>
      <c r="I2101">
        <v>105.0</v>
      </c>
      <c r="J2101" t="s">
        <v>7211</v>
      </c>
      <c r="K2101" t="s">
        <v>18</v>
      </c>
      <c r="L2101" t="s">
        <v>19</v>
      </c>
    </row>
    <row r="2102" spans="1:12">
      <c r="A2102">
        <v>2880</v>
      </c>
      <c r="B2102" t="s">
        <v>1767</v>
      </c>
      <c r="C2102" t="s">
        <v>7712</v>
      </c>
      <c r="D2102" t="s">
        <v>45</v>
      </c>
      <c r="E2102" t="s">
        <v>7713</v>
      </c>
      <c r="F2102" t="s">
        <v>1699</v>
      </c>
      <c r="G2102" t="str">
        <f>"9011031"</f>
        <v>0</v>
      </c>
      <c r="H2102">
        <v>900.0</v>
      </c>
      <c r="I2102">
        <v>105.0</v>
      </c>
      <c r="J2102" t="s">
        <v>362</v>
      </c>
      <c r="K2102" t="s">
        <v>18</v>
      </c>
      <c r="L2102" t="s">
        <v>19</v>
      </c>
    </row>
    <row r="2103" spans="1:12">
      <c r="A2103">
        <v>2881</v>
      </c>
      <c r="B2103" t="s">
        <v>7714</v>
      </c>
      <c r="C2103" t="s">
        <v>7715</v>
      </c>
      <c r="D2103" t="s">
        <v>45</v>
      </c>
      <c r="E2103" t="s">
        <v>7716</v>
      </c>
      <c r="F2103" t="s">
        <v>2365</v>
      </c>
      <c r="G2103" t="str">
        <f>"0101072"</f>
        <v>0</v>
      </c>
      <c r="H2103">
        <v>900.0</v>
      </c>
      <c r="I2103">
        <v>135.0</v>
      </c>
      <c r="J2103" t="s">
        <v>4231</v>
      </c>
      <c r="K2103" t="s">
        <v>18</v>
      </c>
      <c r="L2103" t="s">
        <v>19</v>
      </c>
    </row>
    <row r="2104" spans="1:12">
      <c r="A2104">
        <v>2882</v>
      </c>
      <c r="B2104" t="s">
        <v>7717</v>
      </c>
      <c r="C2104" t="s">
        <v>7718</v>
      </c>
      <c r="D2104" t="s">
        <v>14</v>
      </c>
      <c r="E2104" t="s">
        <v>7719</v>
      </c>
      <c r="F2104" t="s">
        <v>5123</v>
      </c>
      <c r="G2104" t="str">
        <f>"0084022"</f>
        <v>0</v>
      </c>
      <c r="H2104">
        <v>948.0</v>
      </c>
      <c r="I2104">
        <v>142.2</v>
      </c>
      <c r="J2104" t="s">
        <v>3031</v>
      </c>
      <c r="K2104" t="s">
        <v>18</v>
      </c>
      <c r="L2104" t="s">
        <v>19</v>
      </c>
    </row>
    <row r="2105" spans="1:12">
      <c r="A2105">
        <v>2884</v>
      </c>
      <c r="B2105" t="s">
        <v>647</v>
      </c>
      <c r="C2105" t="s">
        <v>7720</v>
      </c>
      <c r="D2105" t="s">
        <v>45</v>
      </c>
      <c r="E2105" t="s">
        <v>7721</v>
      </c>
      <c r="F2105" t="s">
        <v>2365</v>
      </c>
      <c r="G2105" t="str">
        <f>"0101072"</f>
        <v>0</v>
      </c>
      <c r="H2105">
        <v>1000.0</v>
      </c>
      <c r="I2105">
        <v>150.0</v>
      </c>
      <c r="J2105" t="s">
        <v>58</v>
      </c>
      <c r="K2105" t="s">
        <v>18</v>
      </c>
      <c r="L2105" t="s">
        <v>19</v>
      </c>
    </row>
    <row r="2106" spans="1:12">
      <c r="A2106">
        <v>2886</v>
      </c>
      <c r="B2106" t="s">
        <v>7722</v>
      </c>
      <c r="C2106" t="s">
        <v>7723</v>
      </c>
      <c r="D2106" t="s">
        <v>14</v>
      </c>
      <c r="E2106" t="s">
        <v>7724</v>
      </c>
      <c r="F2106" t="s">
        <v>2427</v>
      </c>
      <c r="G2106" t="str">
        <f>"0054021"</f>
        <v>0</v>
      </c>
      <c r="H2106">
        <v>1500.0</v>
      </c>
      <c r="I2106">
        <v>225.0</v>
      </c>
      <c r="J2106" t="s">
        <v>6193</v>
      </c>
      <c r="K2106" t="s">
        <v>18</v>
      </c>
      <c r="L2106" t="s">
        <v>19</v>
      </c>
    </row>
    <row r="2107" spans="1:12">
      <c r="A2107">
        <v>2887</v>
      </c>
      <c r="B2107" t="s">
        <v>7725</v>
      </c>
      <c r="C2107" t="s">
        <v>7726</v>
      </c>
      <c r="D2107" t="s">
        <v>14</v>
      </c>
      <c r="E2107" t="s">
        <v>7727</v>
      </c>
      <c r="F2107" t="s">
        <v>195</v>
      </c>
      <c r="G2107" t="str">
        <f>"0017051"</f>
        <v>0</v>
      </c>
      <c r="H2107">
        <v>1460.0</v>
      </c>
      <c r="I2107">
        <v>219.0</v>
      </c>
      <c r="J2107" t="s">
        <v>7728</v>
      </c>
      <c r="K2107" t="s">
        <v>18</v>
      </c>
      <c r="L2107" t="s">
        <v>19</v>
      </c>
    </row>
    <row r="2108" spans="1:12">
      <c r="A2108">
        <v>2888</v>
      </c>
      <c r="B2108" t="s">
        <v>7729</v>
      </c>
      <c r="C2108" t="s">
        <v>7730</v>
      </c>
      <c r="D2108" t="s">
        <v>14</v>
      </c>
      <c r="E2108" t="s">
        <v>7731</v>
      </c>
      <c r="F2108" t="s">
        <v>81</v>
      </c>
      <c r="G2108" t="str">
        <f>"0093021"</f>
        <v>0</v>
      </c>
      <c r="H2108">
        <v>900.0</v>
      </c>
      <c r="I2108">
        <v>135.0</v>
      </c>
      <c r="J2108" t="s">
        <v>7732</v>
      </c>
      <c r="K2108" t="s">
        <v>18</v>
      </c>
      <c r="L2108" t="s">
        <v>19</v>
      </c>
    </row>
    <row r="2109" spans="1:12">
      <c r="A2109">
        <v>2889</v>
      </c>
      <c r="B2109" t="s">
        <v>4380</v>
      </c>
      <c r="C2109" t="s">
        <v>7733</v>
      </c>
      <c r="D2109" t="s">
        <v>14</v>
      </c>
      <c r="E2109" t="s">
        <v>7734</v>
      </c>
      <c r="F2109" t="s">
        <v>243</v>
      </c>
      <c r="G2109" t="str">
        <f>"0095050"</f>
        <v>0</v>
      </c>
      <c r="H2109">
        <v>900.0</v>
      </c>
      <c r="I2109">
        <v>116.25</v>
      </c>
      <c r="J2109" t="s">
        <v>7735</v>
      </c>
      <c r="K2109" t="s">
        <v>18</v>
      </c>
      <c r="L2109" t="s">
        <v>19</v>
      </c>
    </row>
    <row r="2110" spans="1:12">
      <c r="A2110">
        <v>2891</v>
      </c>
      <c r="B2110" t="s">
        <v>7736</v>
      </c>
      <c r="C2110" t="s">
        <v>7737</v>
      </c>
      <c r="D2110" t="s">
        <v>45</v>
      </c>
      <c r="E2110" t="s">
        <v>7738</v>
      </c>
      <c r="F2110" t="s">
        <v>81</v>
      </c>
      <c r="G2110" t="str">
        <f>"0093021"</f>
        <v>0</v>
      </c>
      <c r="H2110">
        <v>900.0</v>
      </c>
      <c r="I2110">
        <v>131.25</v>
      </c>
      <c r="J2110" t="s">
        <v>2996</v>
      </c>
      <c r="K2110" t="s">
        <v>18</v>
      </c>
      <c r="L2110" t="s">
        <v>19</v>
      </c>
    </row>
    <row r="2111" spans="1:12">
      <c r="A2111">
        <v>2892</v>
      </c>
      <c r="B2111" t="s">
        <v>7739</v>
      </c>
      <c r="C2111" t="s">
        <v>7740</v>
      </c>
      <c r="D2111" t="s">
        <v>45</v>
      </c>
      <c r="E2111" t="s">
        <v>7741</v>
      </c>
      <c r="F2111" t="s">
        <v>47</v>
      </c>
      <c r="G2111" t="str">
        <f>"8033011"</f>
        <v>0</v>
      </c>
      <c r="H2111">
        <v>900.0</v>
      </c>
      <c r="I2111">
        <v>120.0</v>
      </c>
      <c r="J2111" t="s">
        <v>156</v>
      </c>
      <c r="K2111" t="s">
        <v>18</v>
      </c>
      <c r="L2111" t="s">
        <v>19</v>
      </c>
    </row>
    <row r="2112" spans="1:12">
      <c r="A2112">
        <v>2893</v>
      </c>
      <c r="B2112" t="s">
        <v>7742</v>
      </c>
      <c r="C2112" t="s">
        <v>7743</v>
      </c>
      <c r="D2112" t="s">
        <v>45</v>
      </c>
      <c r="E2112" t="s">
        <v>7744</v>
      </c>
      <c r="F2112" t="s">
        <v>3927</v>
      </c>
      <c r="G2112" t="str">
        <f>"0035080"</f>
        <v>0</v>
      </c>
      <c r="H2112">
        <v>975.0</v>
      </c>
      <c r="I2112">
        <v>371.25</v>
      </c>
      <c r="J2112" t="s">
        <v>7745</v>
      </c>
      <c r="K2112" t="s">
        <v>18</v>
      </c>
      <c r="L2112" t="s">
        <v>19</v>
      </c>
    </row>
    <row r="2113" spans="1:12">
      <c r="A2113">
        <v>2894</v>
      </c>
      <c r="B2113" t="s">
        <v>7746</v>
      </c>
      <c r="C2113" t="s">
        <v>7747</v>
      </c>
      <c r="D2113" t="s">
        <v>45</v>
      </c>
      <c r="E2113" t="s">
        <v>7748</v>
      </c>
      <c r="F2113" t="s">
        <v>81</v>
      </c>
      <c r="G2113" t="str">
        <f>"0093021"</f>
        <v>0</v>
      </c>
      <c r="H2113">
        <v>900.0</v>
      </c>
      <c r="I2113">
        <v>105.0</v>
      </c>
      <c r="J2113" t="s">
        <v>7749</v>
      </c>
      <c r="K2113" t="s">
        <v>18</v>
      </c>
      <c r="L2113" t="s">
        <v>19</v>
      </c>
    </row>
    <row r="2114" spans="1:12">
      <c r="A2114">
        <v>2895</v>
      </c>
      <c r="B2114" t="s">
        <v>7750</v>
      </c>
      <c r="C2114" t="s">
        <v>7751</v>
      </c>
      <c r="D2114" t="s">
        <v>14</v>
      </c>
      <c r="E2114" t="s">
        <v>7752</v>
      </c>
      <c r="F2114" t="s">
        <v>1617</v>
      </c>
      <c r="G2114" t="str">
        <f>"0036051"</f>
        <v>0</v>
      </c>
      <c r="H2114">
        <v>900.0</v>
      </c>
      <c r="I2114">
        <v>135.0</v>
      </c>
      <c r="J2114" t="s">
        <v>5348</v>
      </c>
      <c r="K2114" t="s">
        <v>18</v>
      </c>
      <c r="L2114" t="s">
        <v>19</v>
      </c>
    </row>
    <row r="2115" spans="1:12">
      <c r="A2115">
        <v>2896</v>
      </c>
      <c r="B2115" t="s">
        <v>7753</v>
      </c>
      <c r="C2115" t="s">
        <v>7754</v>
      </c>
      <c r="D2115" t="s">
        <v>45</v>
      </c>
      <c r="E2115" t="s">
        <v>7755</v>
      </c>
      <c r="F2115" t="s">
        <v>81</v>
      </c>
      <c r="G2115" t="str">
        <f>"0093021"</f>
        <v>0</v>
      </c>
      <c r="H2115">
        <v>900.0</v>
      </c>
      <c r="I2115">
        <v>160.0</v>
      </c>
      <c r="J2115" t="s">
        <v>4509</v>
      </c>
      <c r="K2115" t="s">
        <v>18</v>
      </c>
      <c r="L2115" t="s">
        <v>19</v>
      </c>
    </row>
    <row r="2116" spans="1:12">
      <c r="A2116">
        <v>2897</v>
      </c>
      <c r="B2116" t="s">
        <v>7756</v>
      </c>
      <c r="C2116" t="s">
        <v>7757</v>
      </c>
      <c r="D2116" t="s">
        <v>45</v>
      </c>
      <c r="E2116" t="s">
        <v>7758</v>
      </c>
      <c r="F2116" t="s">
        <v>322</v>
      </c>
      <c r="G2116" t="str">
        <f>"0091011"</f>
        <v>0</v>
      </c>
      <c r="H2116">
        <v>900.0</v>
      </c>
      <c r="I2116">
        <v>250.0</v>
      </c>
      <c r="J2116" t="s">
        <v>1476</v>
      </c>
      <c r="K2116" t="s">
        <v>18</v>
      </c>
      <c r="L2116" t="s">
        <v>19</v>
      </c>
    </row>
    <row r="2117" spans="1:12">
      <c r="A2117">
        <v>2898</v>
      </c>
      <c r="B2117" t="s">
        <v>7759</v>
      </c>
      <c r="C2117" t="s">
        <v>7760</v>
      </c>
      <c r="D2117" t="s">
        <v>45</v>
      </c>
      <c r="E2117" t="s">
        <v>7761</v>
      </c>
      <c r="F2117" t="s">
        <v>81</v>
      </c>
      <c r="G2117" t="str">
        <f>"0093021"</f>
        <v>0</v>
      </c>
      <c r="H2117">
        <v>900.0</v>
      </c>
      <c r="I2117">
        <v>105.0</v>
      </c>
      <c r="J2117" t="s">
        <v>7762</v>
      </c>
      <c r="K2117" t="s">
        <v>18</v>
      </c>
      <c r="L2117" t="s">
        <v>19</v>
      </c>
    </row>
    <row r="2118" spans="1:12">
      <c r="A2118">
        <v>2902</v>
      </c>
      <c r="B2118" t="s">
        <v>7763</v>
      </c>
      <c r="C2118" t="s">
        <v>7764</v>
      </c>
      <c r="D2118" t="s">
        <v>14</v>
      </c>
      <c r="E2118" t="s">
        <v>7765</v>
      </c>
      <c r="F2118" t="s">
        <v>1624</v>
      </c>
      <c r="G2118" t="str">
        <f>"8011060"</f>
        <v>0</v>
      </c>
      <c r="H2118">
        <v>1540.0</v>
      </c>
      <c r="I2118">
        <v>231.0</v>
      </c>
      <c r="J2118" t="s">
        <v>7766</v>
      </c>
      <c r="K2118" t="s">
        <v>18</v>
      </c>
      <c r="L2118" t="s">
        <v>19</v>
      </c>
    </row>
    <row r="2119" spans="1:12">
      <c r="A2119">
        <v>2904</v>
      </c>
      <c r="B2119" t="s">
        <v>7767</v>
      </c>
      <c r="C2119" t="s">
        <v>7768</v>
      </c>
      <c r="D2119" t="s">
        <v>45</v>
      </c>
      <c r="E2119" t="s">
        <v>7769</v>
      </c>
      <c r="F2119" t="s">
        <v>195</v>
      </c>
      <c r="G2119" t="str">
        <f>"0017051"</f>
        <v>0</v>
      </c>
      <c r="H2119">
        <v>1850.0</v>
      </c>
      <c r="I2119">
        <v>277.5</v>
      </c>
      <c r="J2119" t="s">
        <v>7770</v>
      </c>
      <c r="K2119" t="s">
        <v>18</v>
      </c>
      <c r="L2119" t="s">
        <v>19</v>
      </c>
    </row>
    <row r="2120" spans="1:12">
      <c r="A2120">
        <v>2906</v>
      </c>
      <c r="B2120" t="s">
        <v>7771</v>
      </c>
      <c r="C2120" t="s">
        <v>7772</v>
      </c>
      <c r="D2120" t="s">
        <v>45</v>
      </c>
      <c r="E2120" t="s">
        <v>7773</v>
      </c>
      <c r="F2120" t="s">
        <v>1184</v>
      </c>
      <c r="G2120" t="str">
        <f>"1081051"</f>
        <v>0</v>
      </c>
      <c r="H2120">
        <v>900.0</v>
      </c>
      <c r="I2120">
        <v>105.0</v>
      </c>
      <c r="J2120" t="s">
        <v>4449</v>
      </c>
      <c r="K2120" t="s">
        <v>18</v>
      </c>
      <c r="L2120" t="s">
        <v>19</v>
      </c>
    </row>
    <row r="2121" spans="1:12">
      <c r="A2121">
        <v>2907</v>
      </c>
      <c r="B2121" t="s">
        <v>7774</v>
      </c>
      <c r="C2121" t="s">
        <v>7775</v>
      </c>
      <c r="D2121" t="s">
        <v>45</v>
      </c>
      <c r="E2121" t="s">
        <v>7776</v>
      </c>
      <c r="F2121" t="s">
        <v>1699</v>
      </c>
      <c r="G2121" t="str">
        <f>"9011031"</f>
        <v>0</v>
      </c>
      <c r="H2121">
        <v>900.0</v>
      </c>
      <c r="I2121">
        <v>105.0</v>
      </c>
      <c r="J2121" t="s">
        <v>6776</v>
      </c>
      <c r="K2121" t="s">
        <v>18</v>
      </c>
      <c r="L2121" t="s">
        <v>19</v>
      </c>
    </row>
    <row r="2122" spans="1:12">
      <c r="A2122">
        <v>2908</v>
      </c>
      <c r="B2122" t="s">
        <v>7777</v>
      </c>
      <c r="C2122" t="s">
        <v>7778</v>
      </c>
      <c r="D2122" t="s">
        <v>45</v>
      </c>
      <c r="E2122" t="s">
        <v>7779</v>
      </c>
      <c r="F2122" t="s">
        <v>1699</v>
      </c>
      <c r="G2122" t="str">
        <f>"9011031"</f>
        <v>0</v>
      </c>
      <c r="H2122">
        <v>900.0</v>
      </c>
      <c r="I2122">
        <v>105.0</v>
      </c>
      <c r="J2122" t="s">
        <v>7780</v>
      </c>
      <c r="K2122" t="s">
        <v>18</v>
      </c>
      <c r="L2122" t="s">
        <v>19</v>
      </c>
    </row>
    <row r="2123" spans="1:12">
      <c r="A2123">
        <v>2909</v>
      </c>
      <c r="B2123" t="s">
        <v>7781</v>
      </c>
      <c r="C2123" t="s">
        <v>7782</v>
      </c>
      <c r="D2123" t="s">
        <v>45</v>
      </c>
      <c r="E2123" t="s">
        <v>7783</v>
      </c>
      <c r="F2123" t="s">
        <v>1699</v>
      </c>
      <c r="G2123" t="str">
        <f>"9011031"</f>
        <v>0</v>
      </c>
      <c r="H2123">
        <v>900.0</v>
      </c>
      <c r="I2123">
        <v>105.0</v>
      </c>
      <c r="J2123" t="s">
        <v>1443</v>
      </c>
      <c r="K2123" t="s">
        <v>18</v>
      </c>
      <c r="L2123" t="s">
        <v>19</v>
      </c>
    </row>
    <row r="2124" spans="1:12">
      <c r="A2124">
        <v>2910</v>
      </c>
      <c r="B2124" t="s">
        <v>1911</v>
      </c>
      <c r="C2124" t="s">
        <v>4670</v>
      </c>
      <c r="D2124" t="s">
        <v>45</v>
      </c>
      <c r="E2124" t="s">
        <v>7784</v>
      </c>
      <c r="F2124" t="s">
        <v>1699</v>
      </c>
      <c r="G2124" t="str">
        <f>"9011031"</f>
        <v>0</v>
      </c>
      <c r="H2124">
        <v>900.0</v>
      </c>
      <c r="I2124">
        <v>105.0</v>
      </c>
      <c r="J2124" t="s">
        <v>7785</v>
      </c>
      <c r="K2124" t="s">
        <v>18</v>
      </c>
      <c r="L2124" t="s">
        <v>19</v>
      </c>
    </row>
    <row r="2125" spans="1:12">
      <c r="A2125">
        <v>2911</v>
      </c>
      <c r="B2125" t="s">
        <v>7786</v>
      </c>
      <c r="C2125" t="s">
        <v>7787</v>
      </c>
      <c r="D2125" t="s">
        <v>14</v>
      </c>
      <c r="E2125" t="s">
        <v>7788</v>
      </c>
      <c r="F2125" t="s">
        <v>1699</v>
      </c>
      <c r="G2125" t="str">
        <f>"9011031"</f>
        <v>0</v>
      </c>
      <c r="H2125">
        <v>900.0</v>
      </c>
      <c r="I2125">
        <v>112.5</v>
      </c>
      <c r="J2125" t="s">
        <v>7789</v>
      </c>
      <c r="K2125" t="s">
        <v>18</v>
      </c>
      <c r="L2125" t="s">
        <v>19</v>
      </c>
    </row>
    <row r="2126" spans="1:12">
      <c r="A2126">
        <v>2912</v>
      </c>
      <c r="B2126" t="s">
        <v>7790</v>
      </c>
      <c r="C2126" t="s">
        <v>7791</v>
      </c>
      <c r="D2126" t="s">
        <v>45</v>
      </c>
      <c r="E2126" t="s">
        <v>7792</v>
      </c>
      <c r="F2126" t="s">
        <v>1699</v>
      </c>
      <c r="G2126" t="str">
        <f>"9011031"</f>
        <v>0</v>
      </c>
      <c r="H2126">
        <v>900.0</v>
      </c>
      <c r="I2126">
        <v>105.0</v>
      </c>
      <c r="J2126" t="s">
        <v>362</v>
      </c>
      <c r="K2126" t="s">
        <v>18</v>
      </c>
      <c r="L2126" t="s">
        <v>19</v>
      </c>
    </row>
    <row r="2127" spans="1:12">
      <c r="A2127">
        <v>2913</v>
      </c>
      <c r="B2127" t="s">
        <v>7793</v>
      </c>
      <c r="C2127" t="s">
        <v>7794</v>
      </c>
      <c r="D2127" t="s">
        <v>14</v>
      </c>
      <c r="E2127" t="s">
        <v>7795</v>
      </c>
      <c r="F2127" t="s">
        <v>81</v>
      </c>
      <c r="G2127" t="str">
        <f>"0093021"</f>
        <v>0</v>
      </c>
      <c r="H2127">
        <v>900.0</v>
      </c>
      <c r="I2127">
        <v>250.0</v>
      </c>
      <c r="J2127" t="s">
        <v>7796</v>
      </c>
      <c r="K2127" t="s">
        <v>18</v>
      </c>
      <c r="L2127" t="s">
        <v>19</v>
      </c>
    </row>
    <row r="2128" spans="1:12">
      <c r="A2128">
        <v>2914</v>
      </c>
      <c r="B2128" t="s">
        <v>7797</v>
      </c>
      <c r="C2128" t="s">
        <v>7798</v>
      </c>
      <c r="D2128" t="s">
        <v>45</v>
      </c>
      <c r="E2128" t="s">
        <v>7799</v>
      </c>
      <c r="F2128" t="s">
        <v>1699</v>
      </c>
      <c r="G2128" t="str">
        <f>"9011031"</f>
        <v>0</v>
      </c>
      <c r="H2128">
        <v>900.0</v>
      </c>
      <c r="I2128">
        <v>105.0</v>
      </c>
      <c r="J2128" t="s">
        <v>6661</v>
      </c>
      <c r="K2128" t="s">
        <v>18</v>
      </c>
      <c r="L2128" t="s">
        <v>19</v>
      </c>
    </row>
    <row r="2129" spans="1:12">
      <c r="A2129">
        <v>2915</v>
      </c>
      <c r="B2129" t="s">
        <v>7800</v>
      </c>
      <c r="C2129" t="s">
        <v>7801</v>
      </c>
      <c r="D2129" t="s">
        <v>14</v>
      </c>
      <c r="E2129" t="s">
        <v>7802</v>
      </c>
      <c r="F2129" t="s">
        <v>2871</v>
      </c>
      <c r="G2129" t="str">
        <f>"9063050"</f>
        <v>0</v>
      </c>
      <c r="H2129">
        <v>900.0</v>
      </c>
      <c r="I2129">
        <v>105.0</v>
      </c>
      <c r="J2129" t="s">
        <v>156</v>
      </c>
      <c r="K2129" t="s">
        <v>18</v>
      </c>
      <c r="L2129" t="s">
        <v>19</v>
      </c>
    </row>
    <row r="2130" spans="1:12">
      <c r="A2130">
        <v>2916</v>
      </c>
      <c r="B2130" t="s">
        <v>4631</v>
      </c>
      <c r="C2130" t="s">
        <v>7803</v>
      </c>
      <c r="D2130" t="s">
        <v>45</v>
      </c>
      <c r="E2130" t="s">
        <v>7804</v>
      </c>
      <c r="F2130" t="s">
        <v>1699</v>
      </c>
      <c r="G2130" t="str">
        <f>"9011031"</f>
        <v>0</v>
      </c>
      <c r="H2130">
        <v>900.0</v>
      </c>
      <c r="I2130">
        <v>105.0</v>
      </c>
      <c r="J2130" t="s">
        <v>5079</v>
      </c>
      <c r="K2130" t="s">
        <v>18</v>
      </c>
      <c r="L2130" t="s">
        <v>19</v>
      </c>
    </row>
    <row r="2131" spans="1:12">
      <c r="A2131">
        <v>2917</v>
      </c>
      <c r="B2131" t="s">
        <v>7805</v>
      </c>
      <c r="C2131" t="s">
        <v>7806</v>
      </c>
      <c r="D2131" t="s">
        <v>45</v>
      </c>
      <c r="E2131" t="s">
        <v>7807</v>
      </c>
      <c r="F2131" t="s">
        <v>1699</v>
      </c>
      <c r="G2131" t="str">
        <f>"9011031"</f>
        <v>0</v>
      </c>
      <c r="H2131">
        <v>900.0</v>
      </c>
      <c r="I2131">
        <v>105.0</v>
      </c>
      <c r="J2131" t="s">
        <v>7808</v>
      </c>
      <c r="K2131" t="s">
        <v>18</v>
      </c>
      <c r="L2131" t="s">
        <v>19</v>
      </c>
    </row>
    <row r="2132" spans="1:12">
      <c r="A2132">
        <v>2918</v>
      </c>
      <c r="B2132" t="s">
        <v>7809</v>
      </c>
      <c r="C2132" t="s">
        <v>7810</v>
      </c>
      <c r="D2132" t="s">
        <v>45</v>
      </c>
      <c r="E2132" t="s">
        <v>7811</v>
      </c>
      <c r="F2132" t="s">
        <v>3332</v>
      </c>
      <c r="G2132" t="str">
        <f>"9011030"</f>
        <v>0</v>
      </c>
      <c r="H2132">
        <v>900.0</v>
      </c>
      <c r="I2132">
        <v>335.0</v>
      </c>
      <c r="J2132" t="s">
        <v>5866</v>
      </c>
      <c r="K2132" t="s">
        <v>18</v>
      </c>
      <c r="L2132" t="s">
        <v>19</v>
      </c>
    </row>
    <row r="2133" spans="1:12">
      <c r="A2133">
        <v>2919</v>
      </c>
      <c r="B2133" t="s">
        <v>7812</v>
      </c>
      <c r="C2133" t="s">
        <v>7813</v>
      </c>
      <c r="D2133" t="s">
        <v>14</v>
      </c>
      <c r="E2133" t="s">
        <v>7814</v>
      </c>
      <c r="F2133" t="s">
        <v>1699</v>
      </c>
      <c r="G2133" t="str">
        <f>"9011031"</f>
        <v>0</v>
      </c>
      <c r="H2133">
        <v>900.0</v>
      </c>
      <c r="I2133">
        <v>105.0</v>
      </c>
      <c r="J2133" t="s">
        <v>7815</v>
      </c>
      <c r="K2133" t="s">
        <v>18</v>
      </c>
      <c r="L2133" t="s">
        <v>19</v>
      </c>
    </row>
    <row r="2134" spans="1:12">
      <c r="A2134">
        <v>2920</v>
      </c>
      <c r="B2134" t="s">
        <v>7816</v>
      </c>
      <c r="C2134" t="s">
        <v>7817</v>
      </c>
      <c r="D2134" t="s">
        <v>45</v>
      </c>
      <c r="E2134" t="s">
        <v>7818</v>
      </c>
      <c r="F2134" t="s">
        <v>1699</v>
      </c>
      <c r="G2134" t="str">
        <f>"9011031"</f>
        <v>0</v>
      </c>
      <c r="H2134">
        <v>900.0</v>
      </c>
      <c r="I2134">
        <v>105.0</v>
      </c>
      <c r="J2134" t="s">
        <v>7819</v>
      </c>
      <c r="K2134" t="s">
        <v>18</v>
      </c>
      <c r="L2134" t="s">
        <v>19</v>
      </c>
    </row>
    <row r="2135" spans="1:12">
      <c r="A2135">
        <v>2921</v>
      </c>
      <c r="B2135" t="s">
        <v>7820</v>
      </c>
      <c r="C2135" t="s">
        <v>7821</v>
      </c>
      <c r="D2135" t="s">
        <v>14</v>
      </c>
      <c r="E2135" t="s">
        <v>7822</v>
      </c>
      <c r="F2135" t="s">
        <v>1699</v>
      </c>
      <c r="G2135" t="str">
        <f>"9011031"</f>
        <v>0</v>
      </c>
      <c r="H2135">
        <v>900.0</v>
      </c>
      <c r="I2135">
        <v>105.0</v>
      </c>
      <c r="J2135" t="s">
        <v>7823</v>
      </c>
      <c r="K2135" t="s">
        <v>18</v>
      </c>
      <c r="L2135" t="s">
        <v>19</v>
      </c>
    </row>
    <row r="2136" spans="1:12">
      <c r="A2136">
        <v>2922</v>
      </c>
      <c r="B2136" t="s">
        <v>7824</v>
      </c>
      <c r="C2136" t="s">
        <v>7825</v>
      </c>
      <c r="D2136" t="s">
        <v>45</v>
      </c>
      <c r="E2136" t="s">
        <v>7826</v>
      </c>
      <c r="F2136" t="s">
        <v>1699</v>
      </c>
      <c r="G2136" t="str">
        <f>"9011031"</f>
        <v>0</v>
      </c>
      <c r="H2136">
        <v>900.0</v>
      </c>
      <c r="I2136">
        <v>105.0</v>
      </c>
      <c r="J2136" t="s">
        <v>5913</v>
      </c>
      <c r="K2136" t="s">
        <v>18</v>
      </c>
      <c r="L2136" t="s">
        <v>19</v>
      </c>
    </row>
    <row r="2137" spans="1:12">
      <c r="A2137">
        <v>2923</v>
      </c>
      <c r="B2137" t="s">
        <v>308</v>
      </c>
      <c r="C2137" t="s">
        <v>7827</v>
      </c>
      <c r="D2137" t="s">
        <v>45</v>
      </c>
      <c r="E2137" t="s">
        <v>7828</v>
      </c>
      <c r="F2137" t="s">
        <v>1699</v>
      </c>
      <c r="G2137" t="str">
        <f>"9011031"</f>
        <v>0</v>
      </c>
      <c r="H2137">
        <v>900.0</v>
      </c>
      <c r="I2137">
        <v>105.0</v>
      </c>
      <c r="J2137" t="s">
        <v>5913</v>
      </c>
      <c r="K2137" t="s">
        <v>18</v>
      </c>
      <c r="L2137" t="s">
        <v>19</v>
      </c>
    </row>
    <row r="2138" spans="1:12">
      <c r="A2138">
        <v>2924</v>
      </c>
      <c r="B2138" t="s">
        <v>7829</v>
      </c>
      <c r="C2138" t="s">
        <v>7830</v>
      </c>
      <c r="D2138" t="s">
        <v>14</v>
      </c>
      <c r="E2138" t="s">
        <v>7831</v>
      </c>
      <c r="F2138" t="s">
        <v>1699</v>
      </c>
      <c r="G2138" t="str">
        <f>"9011031"</f>
        <v>0</v>
      </c>
      <c r="H2138">
        <v>900.0</v>
      </c>
      <c r="I2138">
        <v>105.0</v>
      </c>
      <c r="J2138" t="s">
        <v>7832</v>
      </c>
      <c r="K2138" t="s">
        <v>18</v>
      </c>
      <c r="L2138" t="s">
        <v>19</v>
      </c>
    </row>
    <row r="2139" spans="1:12">
      <c r="A2139">
        <v>2925</v>
      </c>
      <c r="B2139" t="s">
        <v>7833</v>
      </c>
      <c r="C2139" t="s">
        <v>7834</v>
      </c>
      <c r="D2139" t="s">
        <v>14</v>
      </c>
      <c r="E2139" t="s">
        <v>7835</v>
      </c>
      <c r="F2139" t="s">
        <v>36</v>
      </c>
      <c r="G2139" t="str">
        <f>"6034011"</f>
        <v>0</v>
      </c>
      <c r="H2139">
        <v>900.0</v>
      </c>
      <c r="I2139">
        <v>127.5</v>
      </c>
      <c r="J2139" t="s">
        <v>7836</v>
      </c>
      <c r="K2139" t="s">
        <v>18</v>
      </c>
      <c r="L2139" t="s">
        <v>19</v>
      </c>
    </row>
    <row r="2140" spans="1:12">
      <c r="A2140">
        <v>2926</v>
      </c>
      <c r="B2140" t="s">
        <v>7837</v>
      </c>
      <c r="C2140" t="s">
        <v>7838</v>
      </c>
      <c r="D2140" t="s">
        <v>14</v>
      </c>
      <c r="E2140" t="s">
        <v>7839</v>
      </c>
      <c r="F2140" t="s">
        <v>960</v>
      </c>
      <c r="G2140" t="str">
        <f>"0021021"</f>
        <v>0</v>
      </c>
      <c r="H2140">
        <v>2200.0</v>
      </c>
      <c r="I2140">
        <v>330.0</v>
      </c>
      <c r="J2140" t="s">
        <v>2248</v>
      </c>
      <c r="K2140" t="s">
        <v>18</v>
      </c>
      <c r="L2140" t="s">
        <v>19</v>
      </c>
    </row>
    <row r="2141" spans="1:12">
      <c r="A2141">
        <v>2927</v>
      </c>
      <c r="B2141" t="s">
        <v>7840</v>
      </c>
      <c r="C2141" t="s">
        <v>7841</v>
      </c>
      <c r="D2141" t="s">
        <v>45</v>
      </c>
      <c r="E2141" t="s">
        <v>7842</v>
      </c>
      <c r="F2141" t="s">
        <v>331</v>
      </c>
      <c r="G2141" t="str">
        <f>"0101300"</f>
        <v>0</v>
      </c>
      <c r="H2141">
        <v>900.0</v>
      </c>
      <c r="I2141">
        <v>105.0</v>
      </c>
      <c r="J2141" t="s">
        <v>2140</v>
      </c>
      <c r="K2141" t="s">
        <v>18</v>
      </c>
      <c r="L2141" t="s">
        <v>19</v>
      </c>
    </row>
    <row r="2142" spans="1:12">
      <c r="A2142">
        <v>2928</v>
      </c>
      <c r="B2142" t="s">
        <v>7843</v>
      </c>
      <c r="C2142" t="s">
        <v>7844</v>
      </c>
      <c r="D2142" t="s">
        <v>45</v>
      </c>
      <c r="E2142" t="s">
        <v>7845</v>
      </c>
      <c r="F2142" t="s">
        <v>960</v>
      </c>
      <c r="G2142" t="str">
        <f>"0021021"</f>
        <v>0</v>
      </c>
      <c r="H2142">
        <v>1100.0</v>
      </c>
      <c r="I2142">
        <v>165.0</v>
      </c>
      <c r="J2142" t="s">
        <v>7846</v>
      </c>
      <c r="K2142" t="s">
        <v>18</v>
      </c>
      <c r="L2142" t="s">
        <v>19</v>
      </c>
    </row>
    <row r="2143" spans="1:12">
      <c r="A2143">
        <v>2930</v>
      </c>
      <c r="B2143" t="s">
        <v>7847</v>
      </c>
      <c r="C2143" t="s">
        <v>5606</v>
      </c>
      <c r="D2143" t="s">
        <v>14</v>
      </c>
      <c r="E2143" t="s">
        <v>7848</v>
      </c>
      <c r="F2143" t="s">
        <v>81</v>
      </c>
      <c r="G2143" t="str">
        <f>"0093021"</f>
        <v>0</v>
      </c>
      <c r="H2143">
        <v>900.0</v>
      </c>
      <c r="I2143">
        <v>250.0</v>
      </c>
      <c r="J2143" t="s">
        <v>7849</v>
      </c>
      <c r="K2143" t="s">
        <v>18</v>
      </c>
      <c r="L2143" t="s">
        <v>19</v>
      </c>
    </row>
    <row r="2144" spans="1:12">
      <c r="A2144">
        <v>2931</v>
      </c>
      <c r="B2144" t="s">
        <v>6161</v>
      </c>
      <c r="C2144" t="s">
        <v>7850</v>
      </c>
      <c r="D2144" t="s">
        <v>14</v>
      </c>
      <c r="E2144" t="s">
        <v>7851</v>
      </c>
      <c r="F2144" t="s">
        <v>1240</v>
      </c>
      <c r="G2144" t="str">
        <f>"0051021"</f>
        <v>0</v>
      </c>
      <c r="H2144">
        <v>1182.0</v>
      </c>
      <c r="I2144">
        <v>177.3</v>
      </c>
      <c r="J2144" t="s">
        <v>7852</v>
      </c>
      <c r="K2144" t="s">
        <v>18</v>
      </c>
      <c r="L2144" t="s">
        <v>19</v>
      </c>
    </row>
    <row r="2145" spans="1:12">
      <c r="A2145">
        <v>2932</v>
      </c>
      <c r="B2145" t="s">
        <v>7853</v>
      </c>
      <c r="C2145" t="s">
        <v>7854</v>
      </c>
      <c r="D2145" t="s">
        <v>45</v>
      </c>
      <c r="E2145" t="s">
        <v>7855</v>
      </c>
      <c r="F2145" t="s">
        <v>195</v>
      </c>
      <c r="G2145" t="str">
        <f>"0017051"</f>
        <v>0</v>
      </c>
      <c r="H2145">
        <v>1100.0</v>
      </c>
      <c r="I2145">
        <v>165.0</v>
      </c>
      <c r="J2145" t="s">
        <v>7182</v>
      </c>
      <c r="K2145" t="s">
        <v>18</v>
      </c>
      <c r="L2145" t="s">
        <v>19</v>
      </c>
    </row>
    <row r="2146" spans="1:12">
      <c r="A2146">
        <v>2933</v>
      </c>
      <c r="B2146" t="s">
        <v>7856</v>
      </c>
      <c r="C2146" t="s">
        <v>7857</v>
      </c>
      <c r="D2146" t="s">
        <v>45</v>
      </c>
      <c r="E2146" t="s">
        <v>7858</v>
      </c>
      <c r="F2146" t="s">
        <v>2427</v>
      </c>
      <c r="G2146" t="str">
        <f>"0054021"</f>
        <v>0</v>
      </c>
      <c r="H2146">
        <v>1210.0</v>
      </c>
      <c r="I2146">
        <v>181.5</v>
      </c>
      <c r="J2146" t="s">
        <v>6077</v>
      </c>
      <c r="K2146" t="s">
        <v>18</v>
      </c>
      <c r="L2146" t="s">
        <v>19</v>
      </c>
    </row>
    <row r="2147" spans="1:12">
      <c r="A2147">
        <v>2934</v>
      </c>
      <c r="B2147" t="s">
        <v>7859</v>
      </c>
      <c r="C2147" t="s">
        <v>7860</v>
      </c>
      <c r="D2147" t="s">
        <v>14</v>
      </c>
      <c r="E2147" t="s">
        <v>7861</v>
      </c>
      <c r="F2147" t="s">
        <v>2427</v>
      </c>
      <c r="G2147" t="str">
        <f>"0054021"</f>
        <v>0</v>
      </c>
      <c r="H2147">
        <v>1500.0</v>
      </c>
      <c r="I2147">
        <v>225.0</v>
      </c>
      <c r="J2147" t="s">
        <v>7862</v>
      </c>
      <c r="K2147" t="s">
        <v>18</v>
      </c>
      <c r="L2147" t="s">
        <v>19</v>
      </c>
    </row>
    <row r="2148" spans="1:12">
      <c r="A2148">
        <v>2935</v>
      </c>
      <c r="B2148" t="s">
        <v>4404</v>
      </c>
      <c r="C2148" t="s">
        <v>7863</v>
      </c>
      <c r="D2148" t="s">
        <v>14</v>
      </c>
      <c r="E2148" t="s">
        <v>7864</v>
      </c>
      <c r="F2148" t="s">
        <v>798</v>
      </c>
      <c r="G2148" t="str">
        <f>"8011021"</f>
        <v>0</v>
      </c>
      <c r="H2148">
        <v>1700.0</v>
      </c>
      <c r="I2148">
        <v>400.0</v>
      </c>
      <c r="J2148" t="s">
        <v>1484</v>
      </c>
      <c r="K2148" t="s">
        <v>18</v>
      </c>
      <c r="L2148" t="s">
        <v>19</v>
      </c>
    </row>
    <row r="2149" spans="1:12">
      <c r="A2149">
        <v>2936</v>
      </c>
      <c r="B2149" t="s">
        <v>7865</v>
      </c>
      <c r="C2149" t="s">
        <v>7866</v>
      </c>
      <c r="D2149" t="s">
        <v>45</v>
      </c>
      <c r="E2149" t="s">
        <v>7867</v>
      </c>
      <c r="F2149" t="s">
        <v>2427</v>
      </c>
      <c r="G2149" t="str">
        <f>"0054021"</f>
        <v>0</v>
      </c>
      <c r="H2149">
        <v>1100.0</v>
      </c>
      <c r="I2149">
        <v>250.0</v>
      </c>
      <c r="J2149" t="s">
        <v>4074</v>
      </c>
      <c r="K2149" t="s">
        <v>18</v>
      </c>
      <c r="L2149" t="s">
        <v>19</v>
      </c>
    </row>
    <row r="2150" spans="1:12">
      <c r="A2150">
        <v>2937</v>
      </c>
      <c r="B2150" t="s">
        <v>7868</v>
      </c>
      <c r="C2150" t="s">
        <v>7869</v>
      </c>
      <c r="D2150" t="s">
        <v>14</v>
      </c>
      <c r="E2150" t="s">
        <v>7870</v>
      </c>
      <c r="F2150" t="s">
        <v>2427</v>
      </c>
      <c r="G2150" t="str">
        <f>"0054021"</f>
        <v>0</v>
      </c>
      <c r="H2150">
        <v>1500.0</v>
      </c>
      <c r="I2150">
        <v>225.0</v>
      </c>
      <c r="J2150" t="s">
        <v>5725</v>
      </c>
      <c r="K2150" t="s">
        <v>18</v>
      </c>
      <c r="L2150" t="s">
        <v>19</v>
      </c>
    </row>
    <row r="2151" spans="1:12">
      <c r="A2151">
        <v>2938</v>
      </c>
      <c r="B2151" t="s">
        <v>7871</v>
      </c>
      <c r="C2151" t="s">
        <v>7872</v>
      </c>
      <c r="D2151" t="s">
        <v>45</v>
      </c>
      <c r="E2151" t="s">
        <v>7873</v>
      </c>
      <c r="F2151" t="s">
        <v>981</v>
      </c>
      <c r="G2151" t="str">
        <f>"0039021"</f>
        <v>0</v>
      </c>
      <c r="H2151">
        <v>900.0</v>
      </c>
      <c r="I2151">
        <v>120.0</v>
      </c>
      <c r="J2151" t="s">
        <v>1018</v>
      </c>
      <c r="K2151" t="s">
        <v>18</v>
      </c>
      <c r="L2151" t="s">
        <v>19</v>
      </c>
    </row>
    <row r="2152" spans="1:12">
      <c r="A2152">
        <v>2941</v>
      </c>
      <c r="B2152" t="s">
        <v>7874</v>
      </c>
      <c r="C2152" t="s">
        <v>7875</v>
      </c>
      <c r="D2152" t="s">
        <v>14</v>
      </c>
      <c r="E2152" t="s">
        <v>7876</v>
      </c>
      <c r="F2152" t="s">
        <v>349</v>
      </c>
      <c r="G2152" t="str">
        <f>"9011040"</f>
        <v>0</v>
      </c>
      <c r="H2152">
        <v>900.0</v>
      </c>
      <c r="I2152">
        <v>105.0</v>
      </c>
      <c r="J2152" t="s">
        <v>1192</v>
      </c>
      <c r="K2152" t="s">
        <v>18</v>
      </c>
      <c r="L2152" t="s">
        <v>19</v>
      </c>
    </row>
    <row r="2153" spans="1:12">
      <c r="A2153">
        <v>2942</v>
      </c>
      <c r="B2153" t="s">
        <v>7877</v>
      </c>
      <c r="C2153" t="s">
        <v>7878</v>
      </c>
      <c r="D2153" t="s">
        <v>45</v>
      </c>
      <c r="E2153" t="s">
        <v>7879</v>
      </c>
      <c r="F2153" t="s">
        <v>177</v>
      </c>
      <c r="G2153" t="str">
        <f>"0071052"</f>
        <v>0</v>
      </c>
      <c r="H2153">
        <v>1100.0</v>
      </c>
      <c r="I2153">
        <v>165.0</v>
      </c>
      <c r="J2153" t="s">
        <v>7598</v>
      </c>
      <c r="K2153" t="s">
        <v>18</v>
      </c>
      <c r="L2153" t="s">
        <v>19</v>
      </c>
    </row>
    <row r="2154" spans="1:12">
      <c r="A2154">
        <v>2943</v>
      </c>
      <c r="B2154" t="s">
        <v>7880</v>
      </c>
      <c r="C2154" t="s">
        <v>7881</v>
      </c>
      <c r="D2154" t="s">
        <v>14</v>
      </c>
      <c r="E2154" t="s">
        <v>7882</v>
      </c>
      <c r="F2154" t="s">
        <v>124</v>
      </c>
      <c r="G2154" t="str">
        <f>"0071051"</f>
        <v>0</v>
      </c>
      <c r="H2154">
        <v>900.0</v>
      </c>
      <c r="I2154">
        <v>116.25</v>
      </c>
      <c r="J2154" t="s">
        <v>7883</v>
      </c>
      <c r="K2154" t="s">
        <v>18</v>
      </c>
      <c r="L2154" t="s">
        <v>19</v>
      </c>
    </row>
    <row r="2155" spans="1:12">
      <c r="A2155">
        <v>2944</v>
      </c>
      <c r="B2155" t="s">
        <v>7884</v>
      </c>
      <c r="C2155" t="s">
        <v>7885</v>
      </c>
      <c r="D2155" t="s">
        <v>45</v>
      </c>
      <c r="E2155" t="s">
        <v>7886</v>
      </c>
      <c r="F2155" t="s">
        <v>124</v>
      </c>
      <c r="G2155" t="str">
        <f>"0071051"</f>
        <v>0</v>
      </c>
      <c r="H2155">
        <v>900.0</v>
      </c>
      <c r="I2155">
        <v>105.0</v>
      </c>
      <c r="J2155" t="s">
        <v>3092</v>
      </c>
      <c r="K2155" t="s">
        <v>18</v>
      </c>
      <c r="L2155" t="s">
        <v>19</v>
      </c>
    </row>
    <row r="2156" spans="1:12">
      <c r="A2156">
        <v>2945</v>
      </c>
      <c r="B2156" t="s">
        <v>7887</v>
      </c>
      <c r="C2156" t="s">
        <v>7888</v>
      </c>
      <c r="D2156" t="s">
        <v>45</v>
      </c>
      <c r="E2156" t="s">
        <v>7889</v>
      </c>
      <c r="F2156" t="s">
        <v>124</v>
      </c>
      <c r="G2156" t="str">
        <f>"0071051"</f>
        <v>0</v>
      </c>
      <c r="H2156">
        <v>900.0</v>
      </c>
      <c r="I2156">
        <v>105.0</v>
      </c>
      <c r="J2156" t="s">
        <v>1704</v>
      </c>
      <c r="K2156" t="s">
        <v>18</v>
      </c>
      <c r="L2156" t="s">
        <v>19</v>
      </c>
    </row>
    <row r="2157" spans="1:12">
      <c r="A2157">
        <v>2946</v>
      </c>
      <c r="B2157" t="s">
        <v>7890</v>
      </c>
      <c r="C2157" t="s">
        <v>7891</v>
      </c>
      <c r="D2157" t="s">
        <v>45</v>
      </c>
      <c r="E2157" t="s">
        <v>7892</v>
      </c>
      <c r="F2157" t="s">
        <v>124</v>
      </c>
      <c r="G2157" t="str">
        <f>"0071051"</f>
        <v>0</v>
      </c>
      <c r="H2157">
        <v>900.0</v>
      </c>
      <c r="I2157">
        <v>105.0</v>
      </c>
      <c r="J2157" t="s">
        <v>1704</v>
      </c>
      <c r="K2157" t="s">
        <v>18</v>
      </c>
      <c r="L2157" t="s">
        <v>19</v>
      </c>
    </row>
    <row r="2158" spans="1:12">
      <c r="A2158">
        <v>2947</v>
      </c>
      <c r="B2158" t="s">
        <v>7893</v>
      </c>
      <c r="C2158" t="s">
        <v>7894</v>
      </c>
      <c r="D2158" t="s">
        <v>45</v>
      </c>
      <c r="E2158" t="s">
        <v>7895</v>
      </c>
      <c r="F2158" t="s">
        <v>322</v>
      </c>
      <c r="G2158" t="str">
        <f>"0091011"</f>
        <v>0</v>
      </c>
      <c r="H2158">
        <v>900.0</v>
      </c>
      <c r="I2158">
        <v>120.0</v>
      </c>
      <c r="J2158" t="s">
        <v>7896</v>
      </c>
      <c r="K2158" t="s">
        <v>18</v>
      </c>
      <c r="L2158" t="s">
        <v>19</v>
      </c>
    </row>
    <row r="2159" spans="1:12">
      <c r="A2159">
        <v>2949</v>
      </c>
      <c r="B2159" t="s">
        <v>7897</v>
      </c>
      <c r="C2159" t="s">
        <v>7898</v>
      </c>
      <c r="D2159" t="s">
        <v>45</v>
      </c>
      <c r="E2159" t="s">
        <v>7899</v>
      </c>
      <c r="F2159" t="s">
        <v>124</v>
      </c>
      <c r="G2159" t="str">
        <f>"0071051"</f>
        <v>0</v>
      </c>
      <c r="H2159">
        <v>900.0</v>
      </c>
      <c r="I2159">
        <v>105.0</v>
      </c>
      <c r="J2159" t="s">
        <v>7900</v>
      </c>
      <c r="K2159" t="s">
        <v>18</v>
      </c>
      <c r="L2159" t="s">
        <v>19</v>
      </c>
    </row>
    <row r="2160" spans="1:12">
      <c r="A2160">
        <v>2950</v>
      </c>
      <c r="B2160" t="s">
        <v>7901</v>
      </c>
      <c r="C2160" t="s">
        <v>7902</v>
      </c>
      <c r="D2160" t="s">
        <v>45</v>
      </c>
      <c r="E2160" t="s">
        <v>7903</v>
      </c>
      <c r="F2160" t="s">
        <v>349</v>
      </c>
      <c r="G2160" t="str">
        <f>"9011040"</f>
        <v>0</v>
      </c>
      <c r="H2160">
        <v>900.0</v>
      </c>
      <c r="I2160">
        <v>135.0</v>
      </c>
      <c r="J2160" t="s">
        <v>7076</v>
      </c>
      <c r="K2160" t="s">
        <v>18</v>
      </c>
      <c r="L2160" t="s">
        <v>19</v>
      </c>
    </row>
    <row r="2161" spans="1:12">
      <c r="A2161">
        <v>2951</v>
      </c>
      <c r="B2161" t="s">
        <v>7904</v>
      </c>
      <c r="C2161" t="s">
        <v>7905</v>
      </c>
      <c r="D2161" t="s">
        <v>14</v>
      </c>
      <c r="E2161" t="s">
        <v>7906</v>
      </c>
      <c r="F2161" t="s">
        <v>349</v>
      </c>
      <c r="G2161" t="str">
        <f>"9011040"</f>
        <v>0</v>
      </c>
      <c r="H2161">
        <v>900.0</v>
      </c>
      <c r="I2161">
        <v>127.5</v>
      </c>
      <c r="J2161" t="s">
        <v>3939</v>
      </c>
      <c r="K2161" t="s">
        <v>18</v>
      </c>
      <c r="L2161" t="s">
        <v>19</v>
      </c>
    </row>
    <row r="2162" spans="1:12">
      <c r="A2162">
        <v>2952</v>
      </c>
      <c r="B2162" t="s">
        <v>7907</v>
      </c>
      <c r="C2162" t="s">
        <v>7908</v>
      </c>
      <c r="D2162" t="s">
        <v>45</v>
      </c>
      <c r="E2162" t="s">
        <v>7909</v>
      </c>
      <c r="F2162" t="s">
        <v>513</v>
      </c>
      <c r="G2162" t="str">
        <f>"0017052"</f>
        <v>0</v>
      </c>
      <c r="H2162">
        <v>1100.0</v>
      </c>
      <c r="I2162">
        <v>165.0</v>
      </c>
      <c r="J2162" t="s">
        <v>2447</v>
      </c>
      <c r="K2162" t="s">
        <v>18</v>
      </c>
      <c r="L2162" t="s">
        <v>19</v>
      </c>
    </row>
    <row r="2163" spans="1:12">
      <c r="A2163">
        <v>2953</v>
      </c>
      <c r="B2163" t="s">
        <v>7910</v>
      </c>
      <c r="C2163" t="s">
        <v>7911</v>
      </c>
      <c r="D2163" t="s">
        <v>45</v>
      </c>
      <c r="E2163" t="s">
        <v>7912</v>
      </c>
      <c r="F2163" t="s">
        <v>81</v>
      </c>
      <c r="G2163" t="str">
        <f>"0093021"</f>
        <v>0</v>
      </c>
      <c r="H2163">
        <v>900.0</v>
      </c>
      <c r="I2163">
        <v>135.0</v>
      </c>
      <c r="J2163" t="s">
        <v>4623</v>
      </c>
      <c r="K2163" t="s">
        <v>18</v>
      </c>
      <c r="L2163" t="s">
        <v>19</v>
      </c>
    </row>
    <row r="2164" spans="1:12">
      <c r="A2164">
        <v>2954</v>
      </c>
      <c r="B2164" t="s">
        <v>1432</v>
      </c>
      <c r="C2164" t="s">
        <v>7913</v>
      </c>
      <c r="D2164" t="s">
        <v>14</v>
      </c>
      <c r="E2164" t="s">
        <v>7914</v>
      </c>
      <c r="F2164" t="s">
        <v>264</v>
      </c>
      <c r="G2164" t="str">
        <f>"5011030"</f>
        <v>0</v>
      </c>
      <c r="H2164">
        <v>2035.0</v>
      </c>
      <c r="I2164">
        <v>305.25</v>
      </c>
      <c r="J2164" t="s">
        <v>7915</v>
      </c>
      <c r="K2164" t="s">
        <v>18</v>
      </c>
      <c r="L2164" t="s">
        <v>19</v>
      </c>
    </row>
    <row r="2165" spans="1:12">
      <c r="A2165">
        <v>2955</v>
      </c>
      <c r="B2165" t="s">
        <v>7916</v>
      </c>
      <c r="C2165" t="s">
        <v>7917</v>
      </c>
      <c r="D2165" t="s">
        <v>45</v>
      </c>
      <c r="E2165" t="s">
        <v>7918</v>
      </c>
      <c r="F2165" t="s">
        <v>489</v>
      </c>
      <c r="G2165" t="str">
        <f>"0051080"</f>
        <v>0</v>
      </c>
      <c r="H2165">
        <v>900.0</v>
      </c>
      <c r="I2165">
        <v>135.0</v>
      </c>
      <c r="J2165" t="s">
        <v>7919</v>
      </c>
      <c r="K2165" t="s">
        <v>18</v>
      </c>
      <c r="L2165" t="s">
        <v>19</v>
      </c>
    </row>
    <row r="2166" spans="1:12">
      <c r="A2166">
        <v>2956</v>
      </c>
      <c r="B2166" t="s">
        <v>7920</v>
      </c>
      <c r="C2166" t="s">
        <v>7921</v>
      </c>
      <c r="D2166" t="s">
        <v>45</v>
      </c>
      <c r="E2166" t="s">
        <v>7922</v>
      </c>
      <c r="F2166" t="s">
        <v>96</v>
      </c>
      <c r="G2166" t="str">
        <f>"0091013"</f>
        <v>0</v>
      </c>
      <c r="H2166">
        <v>1055.0</v>
      </c>
      <c r="I2166">
        <v>158.25</v>
      </c>
      <c r="J2166" t="s">
        <v>7923</v>
      </c>
      <c r="K2166" t="s">
        <v>18</v>
      </c>
      <c r="L2166" t="s">
        <v>19</v>
      </c>
    </row>
    <row r="2167" spans="1:12">
      <c r="A2167">
        <v>2957</v>
      </c>
      <c r="B2167" t="s">
        <v>7924</v>
      </c>
      <c r="C2167" t="s">
        <v>378</v>
      </c>
      <c r="D2167" t="s">
        <v>14</v>
      </c>
      <c r="E2167" t="s">
        <v>7925</v>
      </c>
      <c r="F2167" t="s">
        <v>322</v>
      </c>
      <c r="G2167" t="str">
        <f>"0091011"</f>
        <v>0</v>
      </c>
      <c r="H2167">
        <v>900.0</v>
      </c>
      <c r="I2167">
        <v>127.5</v>
      </c>
      <c r="J2167" t="s">
        <v>7926</v>
      </c>
      <c r="K2167" t="s">
        <v>18</v>
      </c>
      <c r="L2167" t="s">
        <v>19</v>
      </c>
    </row>
    <row r="2168" spans="1:12">
      <c r="A2168">
        <v>2958</v>
      </c>
      <c r="B2168" t="s">
        <v>7927</v>
      </c>
      <c r="C2168" t="s">
        <v>7928</v>
      </c>
      <c r="D2168" t="s">
        <v>45</v>
      </c>
      <c r="E2168" t="s">
        <v>7929</v>
      </c>
      <c r="F2168" t="s">
        <v>322</v>
      </c>
      <c r="G2168" t="str">
        <f>"0091011"</f>
        <v>0</v>
      </c>
      <c r="H2168">
        <v>900.0</v>
      </c>
      <c r="I2168">
        <v>120.0</v>
      </c>
      <c r="J2168" t="s">
        <v>7930</v>
      </c>
      <c r="K2168" t="s">
        <v>18</v>
      </c>
      <c r="L2168" t="s">
        <v>19</v>
      </c>
    </row>
    <row r="2169" spans="1:12">
      <c r="A2169">
        <v>2959</v>
      </c>
      <c r="B2169" t="s">
        <v>7931</v>
      </c>
      <c r="C2169" t="s">
        <v>7932</v>
      </c>
      <c r="D2169" t="s">
        <v>45</v>
      </c>
      <c r="E2169" t="s">
        <v>7933</v>
      </c>
      <c r="F2169" t="s">
        <v>322</v>
      </c>
      <c r="G2169" t="str">
        <f>"0091011"</f>
        <v>0</v>
      </c>
      <c r="H2169">
        <v>900.0</v>
      </c>
      <c r="I2169">
        <v>120.0</v>
      </c>
      <c r="J2169" t="s">
        <v>7934</v>
      </c>
      <c r="K2169" t="s">
        <v>18</v>
      </c>
      <c r="L2169" t="s">
        <v>19</v>
      </c>
    </row>
    <row r="2170" spans="1:12">
      <c r="A2170">
        <v>2960</v>
      </c>
      <c r="B2170" t="s">
        <v>7935</v>
      </c>
      <c r="C2170" t="s">
        <v>7936</v>
      </c>
      <c r="D2170" t="s">
        <v>45</v>
      </c>
      <c r="E2170" t="s">
        <v>7937</v>
      </c>
      <c r="F2170" t="s">
        <v>322</v>
      </c>
      <c r="G2170" t="str">
        <f>"0091011"</f>
        <v>0</v>
      </c>
      <c r="H2170">
        <v>905.0</v>
      </c>
      <c r="I2170">
        <v>135.75</v>
      </c>
      <c r="J2170" t="s">
        <v>3648</v>
      </c>
      <c r="K2170" t="s">
        <v>18</v>
      </c>
      <c r="L2170" t="s">
        <v>19</v>
      </c>
    </row>
    <row r="2171" spans="1:12">
      <c r="A2171">
        <v>2961</v>
      </c>
      <c r="B2171" t="s">
        <v>5475</v>
      </c>
      <c r="C2171" t="s">
        <v>7938</v>
      </c>
      <c r="D2171" t="s">
        <v>14</v>
      </c>
      <c r="E2171" t="s">
        <v>7939</v>
      </c>
      <c r="F2171" t="s">
        <v>4007</v>
      </c>
      <c r="G2171" t="str">
        <f>"5012010"</f>
        <v>0</v>
      </c>
      <c r="H2171">
        <v>2310.0</v>
      </c>
      <c r="I2171">
        <v>346.5</v>
      </c>
      <c r="J2171" t="s">
        <v>213</v>
      </c>
      <c r="K2171" t="s">
        <v>18</v>
      </c>
      <c r="L2171" t="s">
        <v>19</v>
      </c>
    </row>
    <row r="2172" spans="1:12">
      <c r="A2172">
        <v>2962</v>
      </c>
      <c r="B2172" t="s">
        <v>7940</v>
      </c>
      <c r="C2172" t="s">
        <v>532</v>
      </c>
      <c r="D2172" t="s">
        <v>45</v>
      </c>
      <c r="E2172" t="s">
        <v>7941</v>
      </c>
      <c r="F2172" t="s">
        <v>322</v>
      </c>
      <c r="G2172" t="str">
        <f>"0091011"</f>
        <v>0</v>
      </c>
      <c r="H2172">
        <v>1000.0</v>
      </c>
      <c r="I2172">
        <v>150.0</v>
      </c>
      <c r="J2172" t="s">
        <v>7862</v>
      </c>
      <c r="K2172" t="s">
        <v>18</v>
      </c>
      <c r="L2172" t="s">
        <v>19</v>
      </c>
    </row>
    <row r="2173" spans="1:12">
      <c r="A2173">
        <v>2963</v>
      </c>
      <c r="B2173" t="s">
        <v>7942</v>
      </c>
      <c r="C2173" t="s">
        <v>7943</v>
      </c>
      <c r="D2173" t="s">
        <v>45</v>
      </c>
      <c r="E2173" t="s">
        <v>7944</v>
      </c>
      <c r="F2173" t="s">
        <v>7945</v>
      </c>
      <c r="G2173" t="str">
        <f>"2031012"</f>
        <v>0</v>
      </c>
      <c r="H2173">
        <v>930.0</v>
      </c>
      <c r="I2173">
        <v>139.5</v>
      </c>
      <c r="J2173" t="s">
        <v>1192</v>
      </c>
      <c r="K2173" t="s">
        <v>18</v>
      </c>
      <c r="L2173" t="s">
        <v>19</v>
      </c>
    </row>
    <row r="2174" spans="1:12">
      <c r="A2174">
        <v>2964</v>
      </c>
      <c r="B2174" t="s">
        <v>7946</v>
      </c>
      <c r="C2174" t="s">
        <v>7947</v>
      </c>
      <c r="D2174" t="s">
        <v>14</v>
      </c>
      <c r="E2174" t="s">
        <v>7948</v>
      </c>
      <c r="F2174" t="s">
        <v>195</v>
      </c>
      <c r="G2174" t="str">
        <f>"0017051"</f>
        <v>0</v>
      </c>
      <c r="H2174">
        <v>1025.0</v>
      </c>
      <c r="I2174">
        <v>153.75</v>
      </c>
      <c r="J2174" t="s">
        <v>7949</v>
      </c>
      <c r="K2174" t="s">
        <v>18</v>
      </c>
      <c r="L2174" t="s">
        <v>19</v>
      </c>
    </row>
    <row r="2175" spans="1:12">
      <c r="A2175">
        <v>2965</v>
      </c>
      <c r="B2175" t="s">
        <v>7950</v>
      </c>
      <c r="C2175" t="s">
        <v>7951</v>
      </c>
      <c r="D2175" t="s">
        <v>45</v>
      </c>
      <c r="E2175" t="s">
        <v>7952</v>
      </c>
      <c r="F2175" t="s">
        <v>1699</v>
      </c>
      <c r="G2175" t="str">
        <f>"9011031"</f>
        <v>0</v>
      </c>
      <c r="H2175">
        <v>900.0</v>
      </c>
      <c r="I2175">
        <v>105.0</v>
      </c>
      <c r="J2175" t="s">
        <v>7953</v>
      </c>
      <c r="K2175" t="s">
        <v>18</v>
      </c>
      <c r="L2175" t="s">
        <v>19</v>
      </c>
    </row>
    <row r="2176" spans="1:12">
      <c r="A2176">
        <v>2966</v>
      </c>
      <c r="B2176" t="s">
        <v>54</v>
      </c>
      <c r="C2176" t="s">
        <v>7954</v>
      </c>
      <c r="D2176" t="s">
        <v>14</v>
      </c>
      <c r="E2176" t="s">
        <v>7955</v>
      </c>
      <c r="F2176" t="s">
        <v>605</v>
      </c>
      <c r="G2176" t="str">
        <f>"9052041"</f>
        <v>0</v>
      </c>
      <c r="H2176">
        <v>900.0</v>
      </c>
      <c r="I2176">
        <v>120.0</v>
      </c>
      <c r="J2176" t="s">
        <v>4923</v>
      </c>
      <c r="K2176" t="s">
        <v>18</v>
      </c>
      <c r="L2176" t="s">
        <v>19</v>
      </c>
    </row>
    <row r="2177" spans="1:12">
      <c r="A2177">
        <v>2967</v>
      </c>
      <c r="B2177" t="s">
        <v>7956</v>
      </c>
      <c r="C2177" t="s">
        <v>7957</v>
      </c>
      <c r="D2177" t="s">
        <v>45</v>
      </c>
      <c r="E2177" t="s">
        <v>7958</v>
      </c>
      <c r="F2177" t="s">
        <v>1699</v>
      </c>
      <c r="G2177" t="str">
        <f>"9011031"</f>
        <v>0</v>
      </c>
      <c r="H2177">
        <v>900.0</v>
      </c>
      <c r="I2177">
        <v>105.0</v>
      </c>
      <c r="J2177" t="s">
        <v>6769</v>
      </c>
      <c r="K2177" t="s">
        <v>18</v>
      </c>
      <c r="L2177" t="s">
        <v>19</v>
      </c>
    </row>
    <row r="2178" spans="1:12">
      <c r="A2178">
        <v>2968</v>
      </c>
      <c r="B2178" t="s">
        <v>7959</v>
      </c>
      <c r="C2178" t="s">
        <v>3082</v>
      </c>
      <c r="D2178" t="s">
        <v>14</v>
      </c>
      <c r="E2178" t="s">
        <v>7960</v>
      </c>
      <c r="F2178" t="s">
        <v>81</v>
      </c>
      <c r="G2178" t="str">
        <f>"0093021"</f>
        <v>0</v>
      </c>
      <c r="H2178">
        <v>900.0</v>
      </c>
      <c r="I2178">
        <v>112.5</v>
      </c>
      <c r="J2178" t="s">
        <v>1274</v>
      </c>
      <c r="K2178" t="s">
        <v>18</v>
      </c>
      <c r="L2178" t="s">
        <v>19</v>
      </c>
    </row>
    <row r="2179" spans="1:12">
      <c r="A2179">
        <v>2969</v>
      </c>
      <c r="B2179" t="s">
        <v>54</v>
      </c>
      <c r="C2179" t="s">
        <v>7961</v>
      </c>
      <c r="D2179" t="s">
        <v>14</v>
      </c>
      <c r="E2179" t="s">
        <v>7962</v>
      </c>
      <c r="F2179" t="s">
        <v>36</v>
      </c>
      <c r="G2179" t="str">
        <f>"6034011"</f>
        <v>0</v>
      </c>
      <c r="H2179">
        <v>900.0</v>
      </c>
      <c r="I2179">
        <v>105.0</v>
      </c>
      <c r="J2179" t="s">
        <v>2486</v>
      </c>
      <c r="K2179" t="s">
        <v>18</v>
      </c>
      <c r="L2179" t="s">
        <v>19</v>
      </c>
    </row>
    <row r="2180" spans="1:12">
      <c r="A2180">
        <v>2970</v>
      </c>
      <c r="B2180" t="s">
        <v>7963</v>
      </c>
      <c r="C2180" t="s">
        <v>7964</v>
      </c>
      <c r="D2180" t="s">
        <v>45</v>
      </c>
      <c r="E2180" t="s">
        <v>7965</v>
      </c>
      <c r="F2180" t="s">
        <v>195</v>
      </c>
      <c r="G2180" t="str">
        <f>"0017051"</f>
        <v>0</v>
      </c>
      <c r="H2180">
        <v>900.0</v>
      </c>
      <c r="I2180">
        <v>135.0</v>
      </c>
      <c r="J2180" t="s">
        <v>6197</v>
      </c>
      <c r="K2180" t="s">
        <v>18</v>
      </c>
      <c r="L2180" t="s">
        <v>19</v>
      </c>
    </row>
    <row r="2181" spans="1:12">
      <c r="A2181">
        <v>2971</v>
      </c>
      <c r="B2181" t="s">
        <v>7966</v>
      </c>
      <c r="C2181" t="s">
        <v>7967</v>
      </c>
      <c r="D2181" t="s">
        <v>45</v>
      </c>
      <c r="E2181" t="s">
        <v>7968</v>
      </c>
      <c r="F2181" t="s">
        <v>124</v>
      </c>
      <c r="G2181" t="str">
        <f>"0071051"</f>
        <v>0</v>
      </c>
      <c r="H2181">
        <v>900.0</v>
      </c>
      <c r="I2181">
        <v>127.5</v>
      </c>
      <c r="J2181" t="s">
        <v>6109</v>
      </c>
      <c r="K2181" t="s">
        <v>18</v>
      </c>
      <c r="L2181" t="s">
        <v>19</v>
      </c>
    </row>
    <row r="2182" spans="1:12">
      <c r="A2182">
        <v>2972</v>
      </c>
      <c r="B2182" t="s">
        <v>7969</v>
      </c>
      <c r="C2182" t="s">
        <v>7970</v>
      </c>
      <c r="D2182" t="s">
        <v>14</v>
      </c>
      <c r="E2182" t="s">
        <v>7971</v>
      </c>
      <c r="F2182" t="s">
        <v>1699</v>
      </c>
      <c r="G2182" t="str">
        <f>"9011031"</f>
        <v>0</v>
      </c>
      <c r="H2182">
        <v>900.0</v>
      </c>
      <c r="I2182">
        <v>105.0</v>
      </c>
      <c r="J2182" t="s">
        <v>7972</v>
      </c>
      <c r="K2182" t="s">
        <v>18</v>
      </c>
      <c r="L2182" t="s">
        <v>19</v>
      </c>
    </row>
    <row r="2183" spans="1:12">
      <c r="A2183">
        <v>2973</v>
      </c>
      <c r="B2183" t="s">
        <v>4260</v>
      </c>
      <c r="C2183" t="s">
        <v>7973</v>
      </c>
      <c r="D2183" t="s">
        <v>45</v>
      </c>
      <c r="E2183" t="s">
        <v>7974</v>
      </c>
      <c r="F2183" t="s">
        <v>1699</v>
      </c>
      <c r="G2183" t="str">
        <f>"9011031"</f>
        <v>0</v>
      </c>
      <c r="H2183">
        <v>900.0</v>
      </c>
      <c r="I2183">
        <v>105.0</v>
      </c>
      <c r="J2183" t="s">
        <v>3760</v>
      </c>
      <c r="K2183" t="s">
        <v>18</v>
      </c>
      <c r="L2183" t="s">
        <v>19</v>
      </c>
    </row>
    <row r="2184" spans="1:12">
      <c r="A2184">
        <v>2974</v>
      </c>
      <c r="B2184" t="s">
        <v>4035</v>
      </c>
      <c r="C2184" t="s">
        <v>7975</v>
      </c>
      <c r="D2184" t="s">
        <v>45</v>
      </c>
      <c r="E2184" t="s">
        <v>7976</v>
      </c>
      <c r="F2184" t="s">
        <v>322</v>
      </c>
      <c r="G2184" t="str">
        <f>"0091011"</f>
        <v>0</v>
      </c>
      <c r="H2184">
        <v>900.0</v>
      </c>
      <c r="I2184">
        <v>105.0</v>
      </c>
      <c r="J2184" t="s">
        <v>7977</v>
      </c>
      <c r="K2184" t="s">
        <v>18</v>
      </c>
      <c r="L2184" t="s">
        <v>19</v>
      </c>
    </row>
    <row r="2185" spans="1:12">
      <c r="A2185">
        <v>2975</v>
      </c>
      <c r="B2185" t="s">
        <v>7978</v>
      </c>
      <c r="C2185" t="s">
        <v>7979</v>
      </c>
      <c r="D2185" t="s">
        <v>45</v>
      </c>
      <c r="E2185" t="s">
        <v>7980</v>
      </c>
      <c r="F2185" t="s">
        <v>5990</v>
      </c>
      <c r="G2185" t="str">
        <f>"0084021"</f>
        <v>0</v>
      </c>
      <c r="H2185">
        <v>900.0</v>
      </c>
      <c r="I2185">
        <v>112.5</v>
      </c>
      <c r="J2185" t="s">
        <v>4734</v>
      </c>
      <c r="K2185" t="s">
        <v>18</v>
      </c>
      <c r="L2185" t="s">
        <v>19</v>
      </c>
    </row>
    <row r="2186" spans="1:12">
      <c r="A2186">
        <v>2976</v>
      </c>
      <c r="B2186" t="s">
        <v>7981</v>
      </c>
      <c r="C2186" t="s">
        <v>7982</v>
      </c>
      <c r="D2186" t="s">
        <v>45</v>
      </c>
      <c r="E2186" t="s">
        <v>7983</v>
      </c>
      <c r="F2186" t="s">
        <v>81</v>
      </c>
      <c r="G2186" t="str">
        <f>"0093021"</f>
        <v>0</v>
      </c>
      <c r="H2186">
        <v>900.0</v>
      </c>
      <c r="I2186">
        <v>105.0</v>
      </c>
      <c r="J2186" t="s">
        <v>7984</v>
      </c>
      <c r="K2186" t="s">
        <v>18</v>
      </c>
      <c r="L2186" t="s">
        <v>19</v>
      </c>
    </row>
    <row r="2187" spans="1:12">
      <c r="A2187">
        <v>2977</v>
      </c>
      <c r="B2187" t="s">
        <v>7985</v>
      </c>
      <c r="C2187" t="s">
        <v>7986</v>
      </c>
      <c r="D2187" t="s">
        <v>45</v>
      </c>
      <c r="E2187" t="s">
        <v>7987</v>
      </c>
      <c r="F2187" t="s">
        <v>81</v>
      </c>
      <c r="G2187" t="str">
        <f>"0093021"</f>
        <v>0</v>
      </c>
      <c r="H2187">
        <v>900.0</v>
      </c>
      <c r="I2187">
        <v>320.0</v>
      </c>
      <c r="J2187" t="s">
        <v>7988</v>
      </c>
      <c r="K2187" t="s">
        <v>18</v>
      </c>
      <c r="L2187" t="s">
        <v>19</v>
      </c>
    </row>
    <row r="2188" spans="1:12">
      <c r="A2188">
        <v>2978</v>
      </c>
      <c r="B2188" t="s">
        <v>7989</v>
      </c>
      <c r="C2188" t="s">
        <v>7990</v>
      </c>
      <c r="D2188" t="s">
        <v>14</v>
      </c>
      <c r="E2188" t="s">
        <v>7991</v>
      </c>
      <c r="F2188" t="s">
        <v>1652</v>
      </c>
      <c r="G2188" t="str">
        <f>"8026041"</f>
        <v>0</v>
      </c>
      <c r="H2188">
        <v>900.0</v>
      </c>
      <c r="I2188">
        <v>120.0</v>
      </c>
      <c r="J2188" t="s">
        <v>2374</v>
      </c>
      <c r="K2188" t="s">
        <v>18</v>
      </c>
      <c r="L2188" t="s">
        <v>19</v>
      </c>
    </row>
    <row r="2189" spans="1:12">
      <c r="A2189">
        <v>2979</v>
      </c>
      <c r="B2189" t="s">
        <v>7992</v>
      </c>
      <c r="C2189" t="s">
        <v>7993</v>
      </c>
      <c r="D2189" t="s">
        <v>45</v>
      </c>
      <c r="E2189" t="s">
        <v>7994</v>
      </c>
      <c r="F2189" t="s">
        <v>81</v>
      </c>
      <c r="G2189" t="str">
        <f>"0093021"</f>
        <v>0</v>
      </c>
      <c r="H2189">
        <v>900.0</v>
      </c>
      <c r="I2189">
        <v>105.0</v>
      </c>
      <c r="J2189" t="s">
        <v>2504</v>
      </c>
      <c r="K2189" t="s">
        <v>18</v>
      </c>
      <c r="L2189" t="s">
        <v>19</v>
      </c>
    </row>
    <row r="2190" spans="1:12">
      <c r="A2190">
        <v>2981</v>
      </c>
      <c r="B2190" t="s">
        <v>7995</v>
      </c>
      <c r="C2190" t="s">
        <v>7996</v>
      </c>
      <c r="D2190" t="s">
        <v>14</v>
      </c>
      <c r="E2190" t="s">
        <v>7997</v>
      </c>
      <c r="F2190" t="s">
        <v>1652</v>
      </c>
      <c r="G2190" t="str">
        <f>"8026041"</f>
        <v>0</v>
      </c>
      <c r="H2190">
        <v>900.0</v>
      </c>
      <c r="I2190">
        <v>127.5</v>
      </c>
      <c r="J2190" t="s">
        <v>7998</v>
      </c>
      <c r="K2190" t="s">
        <v>18</v>
      </c>
      <c r="L2190" t="s">
        <v>19</v>
      </c>
    </row>
    <row r="2191" spans="1:12">
      <c r="A2191">
        <v>2983</v>
      </c>
      <c r="B2191" t="s">
        <v>4396</v>
      </c>
      <c r="C2191" t="s">
        <v>7999</v>
      </c>
      <c r="D2191" t="s">
        <v>14</v>
      </c>
      <c r="E2191" t="s">
        <v>8000</v>
      </c>
      <c r="F2191" t="s">
        <v>1652</v>
      </c>
      <c r="G2191" t="str">
        <f>"8026041"</f>
        <v>0</v>
      </c>
      <c r="H2191">
        <v>900.0</v>
      </c>
      <c r="I2191">
        <v>120.0</v>
      </c>
      <c r="J2191" t="s">
        <v>7342</v>
      </c>
      <c r="K2191" t="s">
        <v>18</v>
      </c>
      <c r="L2191" t="s">
        <v>19</v>
      </c>
    </row>
    <row r="2192" spans="1:12">
      <c r="A2192">
        <v>2984</v>
      </c>
      <c r="B2192" t="s">
        <v>3147</v>
      </c>
      <c r="C2192" t="s">
        <v>8001</v>
      </c>
      <c r="D2192" t="s">
        <v>14</v>
      </c>
      <c r="E2192" t="s">
        <v>8002</v>
      </c>
      <c r="F2192" t="s">
        <v>1652</v>
      </c>
      <c r="G2192" t="str">
        <f>"8026041"</f>
        <v>0</v>
      </c>
      <c r="H2192">
        <v>900.0</v>
      </c>
      <c r="I2192">
        <v>120.0</v>
      </c>
      <c r="J2192" t="s">
        <v>8003</v>
      </c>
      <c r="K2192" t="s">
        <v>18</v>
      </c>
      <c r="L2192" t="s">
        <v>19</v>
      </c>
    </row>
    <row r="2193" spans="1:12">
      <c r="A2193">
        <v>2985</v>
      </c>
      <c r="B2193" t="s">
        <v>8004</v>
      </c>
      <c r="C2193" t="s">
        <v>8005</v>
      </c>
      <c r="D2193" t="s">
        <v>45</v>
      </c>
      <c r="E2193" t="s">
        <v>8006</v>
      </c>
      <c r="F2193" t="s">
        <v>81</v>
      </c>
      <c r="G2193" t="str">
        <f>"0093021"</f>
        <v>0</v>
      </c>
      <c r="H2193">
        <v>900.0</v>
      </c>
      <c r="I2193">
        <v>285.0</v>
      </c>
      <c r="J2193" t="s">
        <v>8007</v>
      </c>
      <c r="K2193" t="s">
        <v>18</v>
      </c>
      <c r="L2193" t="s">
        <v>19</v>
      </c>
    </row>
    <row r="2194" spans="1:12">
      <c r="A2194">
        <v>2986</v>
      </c>
      <c r="B2194" t="s">
        <v>8008</v>
      </c>
      <c r="C2194" t="s">
        <v>8009</v>
      </c>
      <c r="D2194" t="s">
        <v>14</v>
      </c>
      <c r="E2194" t="s">
        <v>8010</v>
      </c>
      <c r="F2194" t="s">
        <v>1652</v>
      </c>
      <c r="G2194" t="str">
        <f>"8026041"</f>
        <v>0</v>
      </c>
      <c r="H2194">
        <v>900.0</v>
      </c>
      <c r="I2194">
        <v>120.0</v>
      </c>
      <c r="J2194" t="s">
        <v>7373</v>
      </c>
      <c r="K2194" t="s">
        <v>18</v>
      </c>
      <c r="L2194" t="s">
        <v>19</v>
      </c>
    </row>
    <row r="2195" spans="1:12">
      <c r="A2195">
        <v>2987</v>
      </c>
      <c r="B2195" t="s">
        <v>5958</v>
      </c>
      <c r="C2195" t="s">
        <v>8011</v>
      </c>
      <c r="D2195" t="s">
        <v>14</v>
      </c>
      <c r="E2195" t="s">
        <v>8012</v>
      </c>
      <c r="F2195" t="s">
        <v>1652</v>
      </c>
      <c r="G2195" t="str">
        <f>"8026041"</f>
        <v>0</v>
      </c>
      <c r="H2195">
        <v>900.0</v>
      </c>
      <c r="I2195">
        <v>120.0</v>
      </c>
      <c r="J2195" t="s">
        <v>3408</v>
      </c>
      <c r="K2195" t="s">
        <v>18</v>
      </c>
      <c r="L2195" t="s">
        <v>19</v>
      </c>
    </row>
    <row r="2196" spans="1:12">
      <c r="A2196">
        <v>2988</v>
      </c>
      <c r="B2196" t="s">
        <v>8013</v>
      </c>
      <c r="C2196" t="s">
        <v>8014</v>
      </c>
      <c r="D2196" t="s">
        <v>14</v>
      </c>
      <c r="E2196" t="s">
        <v>8015</v>
      </c>
      <c r="F2196" t="s">
        <v>1652</v>
      </c>
      <c r="G2196" t="str">
        <f>"8026041"</f>
        <v>0</v>
      </c>
      <c r="H2196">
        <v>900.0</v>
      </c>
      <c r="I2196">
        <v>120.0</v>
      </c>
      <c r="J2196" t="s">
        <v>8016</v>
      </c>
      <c r="K2196" t="s">
        <v>18</v>
      </c>
      <c r="L2196" t="s">
        <v>19</v>
      </c>
    </row>
    <row r="2197" spans="1:12">
      <c r="A2197">
        <v>2989</v>
      </c>
      <c r="B2197" t="s">
        <v>8017</v>
      </c>
      <c r="C2197" t="s">
        <v>8018</v>
      </c>
      <c r="D2197" t="s">
        <v>14</v>
      </c>
      <c r="E2197" t="s">
        <v>8019</v>
      </c>
      <c r="F2197" t="s">
        <v>1652</v>
      </c>
      <c r="G2197" t="str">
        <f>"8026041"</f>
        <v>0</v>
      </c>
      <c r="H2197">
        <v>900.0</v>
      </c>
      <c r="I2197">
        <v>120.0</v>
      </c>
      <c r="J2197" t="s">
        <v>5808</v>
      </c>
      <c r="K2197" t="s">
        <v>18</v>
      </c>
      <c r="L2197" t="s">
        <v>19</v>
      </c>
    </row>
    <row r="2198" spans="1:12">
      <c r="A2198">
        <v>2990</v>
      </c>
      <c r="B2198" t="s">
        <v>8020</v>
      </c>
      <c r="C2198" t="s">
        <v>8021</v>
      </c>
      <c r="D2198" t="s">
        <v>14</v>
      </c>
      <c r="E2198" t="s">
        <v>8022</v>
      </c>
      <c r="F2198" t="s">
        <v>1652</v>
      </c>
      <c r="G2198" t="str">
        <f>"8026041"</f>
        <v>0</v>
      </c>
      <c r="H2198">
        <v>900.0</v>
      </c>
      <c r="I2198">
        <v>120.0</v>
      </c>
      <c r="J2198" t="s">
        <v>1862</v>
      </c>
      <c r="K2198" t="s">
        <v>18</v>
      </c>
      <c r="L2198" t="s">
        <v>19</v>
      </c>
    </row>
    <row r="2199" spans="1:12">
      <c r="A2199">
        <v>2991</v>
      </c>
      <c r="B2199" t="s">
        <v>8023</v>
      </c>
      <c r="C2199" t="s">
        <v>8024</v>
      </c>
      <c r="D2199" t="s">
        <v>45</v>
      </c>
      <c r="E2199" t="s">
        <v>8025</v>
      </c>
      <c r="F2199" t="s">
        <v>1652</v>
      </c>
      <c r="G2199" t="str">
        <f>"8026041"</f>
        <v>0</v>
      </c>
      <c r="H2199">
        <v>900.0</v>
      </c>
      <c r="I2199">
        <v>120.0</v>
      </c>
      <c r="J2199" t="s">
        <v>1704</v>
      </c>
      <c r="K2199" t="s">
        <v>18</v>
      </c>
      <c r="L2199" t="s">
        <v>19</v>
      </c>
    </row>
    <row r="2200" spans="1:12">
      <c r="A2200">
        <v>2992</v>
      </c>
      <c r="B2200" t="s">
        <v>8026</v>
      </c>
      <c r="C2200" t="s">
        <v>2869</v>
      </c>
      <c r="D2200" t="s">
        <v>14</v>
      </c>
      <c r="E2200" t="s">
        <v>8027</v>
      </c>
      <c r="F2200" t="s">
        <v>81</v>
      </c>
      <c r="G2200" t="str">
        <f>"0093021"</f>
        <v>0</v>
      </c>
      <c r="H2200">
        <v>1300.0</v>
      </c>
      <c r="I2200">
        <v>195.0</v>
      </c>
      <c r="J2200" t="s">
        <v>1416</v>
      </c>
      <c r="K2200" t="s">
        <v>18</v>
      </c>
      <c r="L2200" t="s">
        <v>19</v>
      </c>
    </row>
    <row r="2201" spans="1:12">
      <c r="A2201">
        <v>2993</v>
      </c>
      <c r="B2201" t="s">
        <v>8028</v>
      </c>
      <c r="C2201" t="s">
        <v>8029</v>
      </c>
      <c r="D2201" t="s">
        <v>14</v>
      </c>
      <c r="E2201" t="s">
        <v>8030</v>
      </c>
      <c r="F2201" t="s">
        <v>1652</v>
      </c>
      <c r="G2201" t="str">
        <f>"8026041"</f>
        <v>0</v>
      </c>
      <c r="H2201">
        <v>900.0</v>
      </c>
      <c r="I2201">
        <v>120.0</v>
      </c>
      <c r="J2201" t="s">
        <v>8031</v>
      </c>
      <c r="K2201" t="s">
        <v>18</v>
      </c>
      <c r="L2201" t="s">
        <v>19</v>
      </c>
    </row>
    <row r="2202" spans="1:12">
      <c r="A2202">
        <v>2994</v>
      </c>
      <c r="B2202" t="s">
        <v>8032</v>
      </c>
      <c r="C2202" t="s">
        <v>8033</v>
      </c>
      <c r="D2202" t="s">
        <v>14</v>
      </c>
      <c r="E2202" t="s">
        <v>8034</v>
      </c>
      <c r="F2202" t="s">
        <v>1652</v>
      </c>
      <c r="G2202" t="str">
        <f>"8026041"</f>
        <v>0</v>
      </c>
      <c r="H2202">
        <v>900.0</v>
      </c>
      <c r="I2202">
        <v>120.0</v>
      </c>
      <c r="J2202" t="s">
        <v>2338</v>
      </c>
      <c r="K2202" t="s">
        <v>18</v>
      </c>
      <c r="L2202" t="s">
        <v>19</v>
      </c>
    </row>
    <row r="2203" spans="1:12">
      <c r="A2203">
        <v>2995</v>
      </c>
      <c r="B2203" t="s">
        <v>8035</v>
      </c>
      <c r="C2203" t="s">
        <v>8036</v>
      </c>
      <c r="D2203" t="s">
        <v>45</v>
      </c>
      <c r="E2203" t="s">
        <v>8037</v>
      </c>
      <c r="F2203" t="s">
        <v>1652</v>
      </c>
      <c r="G2203" t="str">
        <f>"8026041"</f>
        <v>0</v>
      </c>
      <c r="H2203">
        <v>900.0</v>
      </c>
      <c r="I2203">
        <v>120.0</v>
      </c>
      <c r="J2203" t="s">
        <v>8031</v>
      </c>
      <c r="K2203" t="s">
        <v>18</v>
      </c>
      <c r="L2203" t="s">
        <v>19</v>
      </c>
    </row>
    <row r="2204" spans="1:12">
      <c r="A2204">
        <v>2996</v>
      </c>
      <c r="B2204" t="s">
        <v>8038</v>
      </c>
      <c r="C2204" t="s">
        <v>8039</v>
      </c>
      <c r="D2204" t="s">
        <v>45</v>
      </c>
      <c r="E2204" t="s">
        <v>8040</v>
      </c>
      <c r="F2204" t="s">
        <v>564</v>
      </c>
      <c r="G2204" t="str">
        <f>"0096010"</f>
        <v>0</v>
      </c>
      <c r="H2204">
        <v>900.0</v>
      </c>
      <c r="I2204">
        <v>120.0</v>
      </c>
      <c r="J2204" t="s">
        <v>8041</v>
      </c>
      <c r="K2204" t="s">
        <v>18</v>
      </c>
      <c r="L2204" t="s">
        <v>19</v>
      </c>
    </row>
    <row r="2205" spans="1:12">
      <c r="A2205">
        <v>2997</v>
      </c>
      <c r="B2205" t="s">
        <v>8042</v>
      </c>
      <c r="C2205" t="s">
        <v>8043</v>
      </c>
      <c r="D2205" t="s">
        <v>14</v>
      </c>
      <c r="E2205" t="s">
        <v>8044</v>
      </c>
      <c r="F2205" t="s">
        <v>47</v>
      </c>
      <c r="G2205" t="str">
        <f>"8033011"</f>
        <v>0</v>
      </c>
      <c r="H2205">
        <v>1500.0</v>
      </c>
      <c r="I2205">
        <v>225.0</v>
      </c>
      <c r="J2205" t="s">
        <v>8045</v>
      </c>
      <c r="K2205" t="s">
        <v>18</v>
      </c>
      <c r="L2205" t="s">
        <v>19</v>
      </c>
    </row>
    <row r="2206" spans="1:12">
      <c r="A2206">
        <v>2999</v>
      </c>
      <c r="B2206" t="s">
        <v>8046</v>
      </c>
      <c r="C2206" t="s">
        <v>8047</v>
      </c>
      <c r="D2206" t="s">
        <v>14</v>
      </c>
      <c r="E2206" t="s">
        <v>8048</v>
      </c>
      <c r="F2206" t="s">
        <v>2365</v>
      </c>
      <c r="G2206" t="str">
        <f>"0101072"</f>
        <v>0</v>
      </c>
      <c r="H2206">
        <v>1050.0</v>
      </c>
      <c r="I2206">
        <v>157.5</v>
      </c>
      <c r="J2206" t="s">
        <v>3277</v>
      </c>
      <c r="K2206" t="s">
        <v>18</v>
      </c>
      <c r="L2206" t="s">
        <v>19</v>
      </c>
    </row>
    <row r="2207" spans="1:12">
      <c r="A2207">
        <v>3000</v>
      </c>
      <c r="B2207" t="s">
        <v>8049</v>
      </c>
      <c r="C2207" t="s">
        <v>8050</v>
      </c>
      <c r="D2207" t="s">
        <v>14</v>
      </c>
      <c r="E2207" t="s">
        <v>8051</v>
      </c>
      <c r="F2207" t="s">
        <v>31</v>
      </c>
      <c r="G2207" t="str">
        <f>"0103050"</f>
        <v>0</v>
      </c>
      <c r="H2207">
        <v>1050.0</v>
      </c>
      <c r="I2207">
        <v>157.5</v>
      </c>
      <c r="J2207" t="s">
        <v>5132</v>
      </c>
      <c r="K2207" t="s">
        <v>18</v>
      </c>
      <c r="L2207" t="s">
        <v>19</v>
      </c>
    </row>
    <row r="2208" spans="1:12">
      <c r="A2208">
        <v>3001</v>
      </c>
      <c r="B2208" t="s">
        <v>8052</v>
      </c>
      <c r="C2208" t="s">
        <v>8053</v>
      </c>
      <c r="D2208" t="s">
        <v>45</v>
      </c>
      <c r="E2208" t="s">
        <v>8054</v>
      </c>
      <c r="F2208" t="s">
        <v>3158</v>
      </c>
      <c r="G2208" t="str">
        <f>"0103011"</f>
        <v>0</v>
      </c>
      <c r="H2208">
        <v>1500.0</v>
      </c>
      <c r="I2208">
        <v>225.0</v>
      </c>
      <c r="J2208" t="s">
        <v>8055</v>
      </c>
      <c r="K2208" t="s">
        <v>18</v>
      </c>
      <c r="L2208" t="s">
        <v>19</v>
      </c>
    </row>
    <row r="2209" spans="1:12">
      <c r="A2209">
        <v>3002</v>
      </c>
      <c r="B2209" t="s">
        <v>8056</v>
      </c>
      <c r="C2209" t="s">
        <v>3404</v>
      </c>
      <c r="D2209" t="s">
        <v>14</v>
      </c>
      <c r="E2209" t="s">
        <v>8057</v>
      </c>
      <c r="F2209" t="s">
        <v>2290</v>
      </c>
      <c r="G2209" t="str">
        <f>"0013011"</f>
        <v>0</v>
      </c>
      <c r="H2209">
        <v>950.0</v>
      </c>
      <c r="I2209">
        <v>142.5</v>
      </c>
      <c r="J2209" t="s">
        <v>2980</v>
      </c>
      <c r="K2209" t="s">
        <v>18</v>
      </c>
      <c r="L2209" t="s">
        <v>19</v>
      </c>
    </row>
    <row r="2210" spans="1:12">
      <c r="A2210">
        <v>3003</v>
      </c>
      <c r="B2210" t="s">
        <v>4930</v>
      </c>
      <c r="C2210" t="s">
        <v>8058</v>
      </c>
      <c r="D2210" t="s">
        <v>14</v>
      </c>
      <c r="E2210" t="s">
        <v>8059</v>
      </c>
      <c r="F2210" t="s">
        <v>31</v>
      </c>
      <c r="G2210" t="str">
        <f>"0103050"</f>
        <v>0</v>
      </c>
      <c r="H2210">
        <v>900.0</v>
      </c>
      <c r="I2210">
        <v>127.5</v>
      </c>
      <c r="J2210" t="s">
        <v>434</v>
      </c>
      <c r="K2210" t="s">
        <v>18</v>
      </c>
      <c r="L2210" t="s">
        <v>19</v>
      </c>
    </row>
    <row r="2211" spans="1:12">
      <c r="A2211">
        <v>3004</v>
      </c>
      <c r="B2211" t="s">
        <v>8060</v>
      </c>
      <c r="C2211" t="s">
        <v>8061</v>
      </c>
      <c r="D2211" t="s">
        <v>14</v>
      </c>
      <c r="E2211" t="s">
        <v>8062</v>
      </c>
      <c r="F2211" t="s">
        <v>31</v>
      </c>
      <c r="G2211" t="str">
        <f>"0103050"</f>
        <v>0</v>
      </c>
      <c r="H2211">
        <v>900.0</v>
      </c>
      <c r="I2211">
        <v>285.0</v>
      </c>
      <c r="J2211" t="s">
        <v>5069</v>
      </c>
      <c r="K2211" t="s">
        <v>18</v>
      </c>
      <c r="L2211" t="s">
        <v>19</v>
      </c>
    </row>
    <row r="2212" spans="1:12">
      <c r="A2212">
        <v>3005</v>
      </c>
      <c r="B2212" t="s">
        <v>8063</v>
      </c>
      <c r="C2212" t="s">
        <v>5737</v>
      </c>
      <c r="D2212" t="s">
        <v>14</v>
      </c>
      <c r="E2212" t="s">
        <v>8064</v>
      </c>
      <c r="F2212" t="s">
        <v>31</v>
      </c>
      <c r="G2212" t="str">
        <f>"0103050"</f>
        <v>0</v>
      </c>
      <c r="H2212">
        <v>1100.0</v>
      </c>
      <c r="I2212">
        <v>165.0</v>
      </c>
      <c r="J2212" t="s">
        <v>7687</v>
      </c>
      <c r="K2212" t="s">
        <v>18</v>
      </c>
      <c r="L2212" t="s">
        <v>19</v>
      </c>
    </row>
    <row r="2213" spans="1:12">
      <c r="A2213">
        <v>3006</v>
      </c>
      <c r="B2213" t="s">
        <v>4684</v>
      </c>
      <c r="C2213" t="s">
        <v>8065</v>
      </c>
      <c r="D2213" t="s">
        <v>45</v>
      </c>
      <c r="E2213" t="s">
        <v>8066</v>
      </c>
      <c r="F2213" t="s">
        <v>5123</v>
      </c>
      <c r="G2213" t="str">
        <f>"0084022"</f>
        <v>0</v>
      </c>
      <c r="H2213">
        <v>900.0</v>
      </c>
      <c r="I2213">
        <v>135.0</v>
      </c>
      <c r="J2213" t="s">
        <v>8067</v>
      </c>
      <c r="K2213" t="s">
        <v>18</v>
      </c>
      <c r="L2213" t="s">
        <v>19</v>
      </c>
    </row>
    <row r="2214" spans="1:12">
      <c r="A2214">
        <v>3007</v>
      </c>
      <c r="B2214" t="s">
        <v>8068</v>
      </c>
      <c r="C2214" t="s">
        <v>8069</v>
      </c>
      <c r="D2214" t="s">
        <v>45</v>
      </c>
      <c r="E2214" t="s">
        <v>8070</v>
      </c>
      <c r="F2214" t="s">
        <v>340</v>
      </c>
      <c r="G2214" t="str">
        <f>"0036081"</f>
        <v>0</v>
      </c>
      <c r="H2214">
        <v>1275.0</v>
      </c>
      <c r="I2214">
        <v>191.25</v>
      </c>
      <c r="J2214" t="s">
        <v>8071</v>
      </c>
      <c r="K2214" t="s">
        <v>18</v>
      </c>
      <c r="L2214" t="s">
        <v>19</v>
      </c>
    </row>
    <row r="2215" spans="1:12">
      <c r="A2215">
        <v>3008</v>
      </c>
      <c r="B2215" t="s">
        <v>8072</v>
      </c>
      <c r="C2215" t="s">
        <v>8073</v>
      </c>
      <c r="D2215" t="s">
        <v>45</v>
      </c>
      <c r="E2215" t="s">
        <v>8074</v>
      </c>
      <c r="F2215" t="s">
        <v>2431</v>
      </c>
      <c r="G2215" t="str">
        <f>"0012110"</f>
        <v>0</v>
      </c>
      <c r="H2215">
        <v>1500.0</v>
      </c>
      <c r="I2215">
        <v>225.0</v>
      </c>
      <c r="J2215" t="s">
        <v>7211</v>
      </c>
      <c r="K2215" t="s">
        <v>18</v>
      </c>
      <c r="L2215" t="s">
        <v>19</v>
      </c>
    </row>
    <row r="2216" spans="1:12">
      <c r="A2216">
        <v>3009</v>
      </c>
      <c r="B2216" t="s">
        <v>8075</v>
      </c>
      <c r="C2216" t="s">
        <v>154</v>
      </c>
      <c r="D2216" t="s">
        <v>45</v>
      </c>
      <c r="E2216" t="s">
        <v>8076</v>
      </c>
      <c r="F2216" t="s">
        <v>86</v>
      </c>
      <c r="G2216" t="str">
        <f>"0093030"</f>
        <v>0</v>
      </c>
      <c r="H2216">
        <v>1430.0</v>
      </c>
      <c r="I2216">
        <v>214.5</v>
      </c>
      <c r="J2216" t="s">
        <v>8077</v>
      </c>
      <c r="K2216" t="s">
        <v>18</v>
      </c>
      <c r="L2216" t="s">
        <v>19</v>
      </c>
    </row>
    <row r="2217" spans="1:12">
      <c r="A2217">
        <v>3010</v>
      </c>
      <c r="B2217" t="s">
        <v>8078</v>
      </c>
      <c r="C2217" t="s">
        <v>8079</v>
      </c>
      <c r="D2217" t="s">
        <v>45</v>
      </c>
      <c r="E2217" t="s">
        <v>8080</v>
      </c>
      <c r="F2217" t="s">
        <v>86</v>
      </c>
      <c r="G2217" t="str">
        <f>"0093030"</f>
        <v>0</v>
      </c>
      <c r="H2217">
        <v>1075.0</v>
      </c>
      <c r="I2217">
        <v>161.25</v>
      </c>
      <c r="J2217" t="s">
        <v>762</v>
      </c>
      <c r="K2217" t="s">
        <v>18</v>
      </c>
      <c r="L2217" t="s">
        <v>19</v>
      </c>
    </row>
    <row r="2218" spans="1:12">
      <c r="A2218">
        <v>3011</v>
      </c>
      <c r="B2218" t="s">
        <v>8081</v>
      </c>
      <c r="C2218" t="s">
        <v>8082</v>
      </c>
      <c r="D2218" t="s">
        <v>45</v>
      </c>
      <c r="E2218" t="s">
        <v>8083</v>
      </c>
      <c r="F2218" t="s">
        <v>195</v>
      </c>
      <c r="G2218" t="str">
        <f>"0017051"</f>
        <v>0</v>
      </c>
      <c r="H2218">
        <v>1025.0</v>
      </c>
      <c r="I2218">
        <v>153.75</v>
      </c>
      <c r="J2218" t="s">
        <v>3017</v>
      </c>
      <c r="K2218" t="s">
        <v>18</v>
      </c>
      <c r="L2218" t="s">
        <v>19</v>
      </c>
    </row>
    <row r="2219" spans="1:12">
      <c r="A2219">
        <v>3012</v>
      </c>
      <c r="B2219" t="s">
        <v>8084</v>
      </c>
      <c r="C2219" t="s">
        <v>8085</v>
      </c>
      <c r="D2219" t="s">
        <v>45</v>
      </c>
      <c r="E2219" t="s">
        <v>8086</v>
      </c>
      <c r="F2219" t="s">
        <v>195</v>
      </c>
      <c r="G2219" t="str">
        <f>"0017051"</f>
        <v>0</v>
      </c>
      <c r="H2219">
        <v>900.0</v>
      </c>
      <c r="I2219">
        <v>120.0</v>
      </c>
      <c r="J2219" t="s">
        <v>8087</v>
      </c>
      <c r="K2219" t="s">
        <v>18</v>
      </c>
      <c r="L2219" t="s">
        <v>19</v>
      </c>
    </row>
    <row r="2220" spans="1:12">
      <c r="A2220">
        <v>3013</v>
      </c>
      <c r="B2220" t="s">
        <v>8088</v>
      </c>
      <c r="C2220" t="s">
        <v>8089</v>
      </c>
      <c r="D2220" t="s">
        <v>45</v>
      </c>
      <c r="E2220" t="s">
        <v>8090</v>
      </c>
      <c r="F2220" t="s">
        <v>349</v>
      </c>
      <c r="G2220" t="str">
        <f>"9011040"</f>
        <v>0</v>
      </c>
      <c r="H2220">
        <v>900.0</v>
      </c>
      <c r="I2220">
        <v>105.0</v>
      </c>
      <c r="J2220" t="s">
        <v>3171</v>
      </c>
      <c r="K2220" t="s">
        <v>18</v>
      </c>
      <c r="L2220" t="s">
        <v>19</v>
      </c>
    </row>
    <row r="2221" spans="1:12">
      <c r="A2221">
        <v>3014</v>
      </c>
      <c r="B2221" t="s">
        <v>8091</v>
      </c>
      <c r="C2221" t="s">
        <v>8092</v>
      </c>
      <c r="D2221" t="s">
        <v>45</v>
      </c>
      <c r="E2221" t="s">
        <v>8093</v>
      </c>
      <c r="F2221" t="s">
        <v>349</v>
      </c>
      <c r="G2221" t="str">
        <f>"9011040"</f>
        <v>0</v>
      </c>
      <c r="H2221">
        <v>900.0</v>
      </c>
      <c r="I2221">
        <v>105.0</v>
      </c>
      <c r="J2221" t="s">
        <v>2923</v>
      </c>
      <c r="K2221" t="s">
        <v>18</v>
      </c>
      <c r="L2221" t="s">
        <v>19</v>
      </c>
    </row>
    <row r="2222" spans="1:12">
      <c r="A2222">
        <v>3015</v>
      </c>
      <c r="B2222" t="s">
        <v>8094</v>
      </c>
      <c r="C2222" t="s">
        <v>8095</v>
      </c>
      <c r="D2222" t="s">
        <v>45</v>
      </c>
      <c r="E2222" t="s">
        <v>8096</v>
      </c>
      <c r="F2222" t="s">
        <v>322</v>
      </c>
      <c r="G2222" t="str">
        <f>"0091011"</f>
        <v>0</v>
      </c>
      <c r="H2222">
        <v>900.0</v>
      </c>
      <c r="I2222">
        <v>120.0</v>
      </c>
      <c r="J2222" t="s">
        <v>659</v>
      </c>
      <c r="K2222" t="s">
        <v>18</v>
      </c>
      <c r="L2222" t="s">
        <v>19</v>
      </c>
    </row>
    <row r="2223" spans="1:12">
      <c r="A2223">
        <v>3016</v>
      </c>
      <c r="B2223" t="s">
        <v>8097</v>
      </c>
      <c r="C2223" t="s">
        <v>8098</v>
      </c>
      <c r="D2223" t="s">
        <v>45</v>
      </c>
      <c r="E2223" t="s">
        <v>8099</v>
      </c>
      <c r="F2223" t="s">
        <v>349</v>
      </c>
      <c r="G2223" t="str">
        <f>"9011040"</f>
        <v>0</v>
      </c>
      <c r="H2223">
        <v>900.0</v>
      </c>
      <c r="I2223">
        <v>105.0</v>
      </c>
      <c r="J2223" t="s">
        <v>8100</v>
      </c>
      <c r="K2223" t="s">
        <v>18</v>
      </c>
      <c r="L2223" t="s">
        <v>19</v>
      </c>
    </row>
    <row r="2224" spans="1:12">
      <c r="A2224">
        <v>3017</v>
      </c>
      <c r="B2224" t="s">
        <v>8101</v>
      </c>
      <c r="C2224" t="s">
        <v>8102</v>
      </c>
      <c r="D2224" t="s">
        <v>45</v>
      </c>
      <c r="E2224" t="s">
        <v>8103</v>
      </c>
      <c r="F2224" t="s">
        <v>195</v>
      </c>
      <c r="G2224" t="str">
        <f>"0017051"</f>
        <v>0</v>
      </c>
      <c r="H2224">
        <v>1600.0</v>
      </c>
      <c r="I2224">
        <v>240.0</v>
      </c>
      <c r="J2224" t="s">
        <v>4777</v>
      </c>
      <c r="K2224" t="s">
        <v>18</v>
      </c>
      <c r="L2224" t="s">
        <v>19</v>
      </c>
    </row>
    <row r="2225" spans="1:12">
      <c r="A2225">
        <v>3018</v>
      </c>
      <c r="B2225" t="s">
        <v>8104</v>
      </c>
      <c r="C2225" t="s">
        <v>8105</v>
      </c>
      <c r="D2225" t="s">
        <v>45</v>
      </c>
      <c r="E2225" t="s">
        <v>8106</v>
      </c>
      <c r="F2225" t="s">
        <v>322</v>
      </c>
      <c r="G2225" t="str">
        <f>"0091011"</f>
        <v>0</v>
      </c>
      <c r="H2225">
        <v>900.0</v>
      </c>
      <c r="I2225">
        <v>105.0</v>
      </c>
      <c r="J2225" t="s">
        <v>8107</v>
      </c>
      <c r="K2225" t="s">
        <v>18</v>
      </c>
      <c r="L2225" t="s">
        <v>19</v>
      </c>
    </row>
    <row r="2226" spans="1:12">
      <c r="A2226">
        <v>3019</v>
      </c>
      <c r="B2226" t="s">
        <v>1924</v>
      </c>
      <c r="C2226" t="s">
        <v>8108</v>
      </c>
      <c r="D2226" t="s">
        <v>14</v>
      </c>
      <c r="E2226" t="s">
        <v>8109</v>
      </c>
      <c r="F2226" t="s">
        <v>81</v>
      </c>
      <c r="G2226" t="str">
        <f>"0093021"</f>
        <v>0</v>
      </c>
      <c r="H2226">
        <v>900.0</v>
      </c>
      <c r="I2226">
        <v>120.0</v>
      </c>
      <c r="J2226" t="s">
        <v>8110</v>
      </c>
      <c r="K2226" t="s">
        <v>18</v>
      </c>
      <c r="L2226" t="s">
        <v>19</v>
      </c>
    </row>
    <row r="2227" spans="1:12">
      <c r="A2227">
        <v>3020</v>
      </c>
      <c r="B2227" t="s">
        <v>8111</v>
      </c>
      <c r="C2227" t="s">
        <v>8112</v>
      </c>
      <c r="D2227" t="s">
        <v>45</v>
      </c>
      <c r="E2227" t="s">
        <v>8113</v>
      </c>
      <c r="F2227" t="s">
        <v>81</v>
      </c>
      <c r="G2227" t="str">
        <f>"0093021"</f>
        <v>0</v>
      </c>
      <c r="H2227">
        <v>900.0</v>
      </c>
      <c r="I2227">
        <v>105.0</v>
      </c>
      <c r="J2227" t="s">
        <v>8114</v>
      </c>
      <c r="K2227" t="s">
        <v>18</v>
      </c>
      <c r="L2227" t="s">
        <v>19</v>
      </c>
    </row>
    <row r="2228" spans="1:12">
      <c r="A2228">
        <v>3021</v>
      </c>
      <c r="B2228" t="s">
        <v>8115</v>
      </c>
      <c r="C2228" t="s">
        <v>8116</v>
      </c>
      <c r="D2228" t="s">
        <v>45</v>
      </c>
      <c r="E2228" t="s">
        <v>8117</v>
      </c>
      <c r="F2228" t="s">
        <v>168</v>
      </c>
      <c r="G2228" t="str">
        <f>"8035010"</f>
        <v>0</v>
      </c>
      <c r="H2228">
        <v>900.0</v>
      </c>
      <c r="I2228">
        <v>135.0</v>
      </c>
      <c r="J2228" t="s">
        <v>8118</v>
      </c>
      <c r="K2228" t="s">
        <v>18</v>
      </c>
      <c r="L2228" t="s">
        <v>19</v>
      </c>
    </row>
    <row r="2229" spans="1:12">
      <c r="A2229">
        <v>3022</v>
      </c>
      <c r="B2229" t="s">
        <v>8119</v>
      </c>
      <c r="C2229" t="s">
        <v>8120</v>
      </c>
      <c r="D2229" t="s">
        <v>14</v>
      </c>
      <c r="E2229" t="s">
        <v>8121</v>
      </c>
      <c r="F2229" t="s">
        <v>36</v>
      </c>
      <c r="G2229" t="str">
        <f>"6034011"</f>
        <v>0</v>
      </c>
      <c r="H2229">
        <v>900.0</v>
      </c>
      <c r="I2229">
        <v>105.0</v>
      </c>
      <c r="J2229" t="s">
        <v>8122</v>
      </c>
      <c r="K2229" t="s">
        <v>18</v>
      </c>
      <c r="L2229" t="s">
        <v>19</v>
      </c>
    </row>
    <row r="2230" spans="1:12">
      <c r="A2230">
        <v>3023</v>
      </c>
      <c r="B2230" t="s">
        <v>8123</v>
      </c>
      <c r="C2230" t="s">
        <v>8124</v>
      </c>
      <c r="D2230" t="s">
        <v>45</v>
      </c>
      <c r="E2230" t="s">
        <v>8125</v>
      </c>
      <c r="F2230" t="s">
        <v>86</v>
      </c>
      <c r="G2230" t="str">
        <f>"0093030"</f>
        <v>0</v>
      </c>
      <c r="H2230">
        <v>900.0</v>
      </c>
      <c r="I2230">
        <v>235.0</v>
      </c>
      <c r="J2230" t="s">
        <v>2400</v>
      </c>
      <c r="K2230" t="s">
        <v>18</v>
      </c>
      <c r="L2230" t="s">
        <v>19</v>
      </c>
    </row>
    <row r="2231" spans="1:12">
      <c r="A2231">
        <v>3024</v>
      </c>
      <c r="B2231" t="s">
        <v>394</v>
      </c>
      <c r="C2231" t="s">
        <v>6631</v>
      </c>
      <c r="D2231" t="s">
        <v>45</v>
      </c>
      <c r="E2231" t="s">
        <v>8126</v>
      </c>
      <c r="F2231" t="s">
        <v>243</v>
      </c>
      <c r="G2231" t="str">
        <f>"0095050"</f>
        <v>0</v>
      </c>
      <c r="H2231">
        <v>1200.0</v>
      </c>
      <c r="I2231">
        <v>180.0</v>
      </c>
      <c r="J2231" t="s">
        <v>2690</v>
      </c>
      <c r="K2231" t="s">
        <v>18</v>
      </c>
      <c r="L2231" t="s">
        <v>19</v>
      </c>
    </row>
    <row r="2232" spans="1:12">
      <c r="A2232">
        <v>3025</v>
      </c>
      <c r="B2232" t="s">
        <v>8127</v>
      </c>
      <c r="C2232" t="s">
        <v>8128</v>
      </c>
      <c r="D2232" t="s">
        <v>14</v>
      </c>
      <c r="E2232" t="s">
        <v>8129</v>
      </c>
      <c r="F2232" t="s">
        <v>195</v>
      </c>
      <c r="G2232" t="str">
        <f>"0017051"</f>
        <v>0</v>
      </c>
      <c r="H2232">
        <v>1050.0</v>
      </c>
      <c r="I2232">
        <v>157.5</v>
      </c>
      <c r="J2232" t="s">
        <v>8130</v>
      </c>
      <c r="K2232" t="s">
        <v>18</v>
      </c>
      <c r="L2232" t="s">
        <v>19</v>
      </c>
    </row>
    <row r="2233" spans="1:12">
      <c r="A2233">
        <v>3026</v>
      </c>
      <c r="B2233" t="s">
        <v>8131</v>
      </c>
      <c r="C2233" t="s">
        <v>8132</v>
      </c>
      <c r="D2233" t="s">
        <v>45</v>
      </c>
      <c r="E2233" t="s">
        <v>8133</v>
      </c>
      <c r="F2233" t="s">
        <v>81</v>
      </c>
      <c r="G2233" t="str">
        <f>"0093021"</f>
        <v>0</v>
      </c>
      <c r="H2233">
        <v>900.0</v>
      </c>
      <c r="I2233">
        <v>105.0</v>
      </c>
      <c r="J2233" t="s">
        <v>8134</v>
      </c>
      <c r="K2233" t="s">
        <v>18</v>
      </c>
      <c r="L2233" t="s">
        <v>19</v>
      </c>
    </row>
    <row r="2234" spans="1:12">
      <c r="A2234">
        <v>3027</v>
      </c>
      <c r="B2234" t="s">
        <v>8135</v>
      </c>
      <c r="C2234" t="s">
        <v>8136</v>
      </c>
      <c r="D2234" t="s">
        <v>14</v>
      </c>
      <c r="E2234" t="s">
        <v>8137</v>
      </c>
      <c r="F2234" t="s">
        <v>81</v>
      </c>
      <c r="G2234" t="str">
        <f>"0093021"</f>
        <v>0</v>
      </c>
      <c r="H2234">
        <v>900.0</v>
      </c>
      <c r="I2234">
        <v>116.25</v>
      </c>
      <c r="J2234" t="s">
        <v>8138</v>
      </c>
      <c r="K2234" t="s">
        <v>18</v>
      </c>
      <c r="L2234" t="s">
        <v>19</v>
      </c>
    </row>
    <row r="2235" spans="1:12">
      <c r="A2235">
        <v>3028</v>
      </c>
      <c r="B2235" t="s">
        <v>8139</v>
      </c>
      <c r="C2235" t="s">
        <v>8140</v>
      </c>
      <c r="D2235" t="s">
        <v>45</v>
      </c>
      <c r="E2235" t="s">
        <v>8141</v>
      </c>
      <c r="F2235" t="s">
        <v>322</v>
      </c>
      <c r="G2235" t="str">
        <f>"0091011"</f>
        <v>0</v>
      </c>
      <c r="H2235">
        <v>900.0</v>
      </c>
      <c r="I2235">
        <v>127.75</v>
      </c>
      <c r="J2235" t="s">
        <v>5702</v>
      </c>
      <c r="K2235" t="s">
        <v>18</v>
      </c>
      <c r="L2235" t="s">
        <v>19</v>
      </c>
    </row>
    <row r="2236" spans="1:12">
      <c r="A2236">
        <v>3029</v>
      </c>
      <c r="B2236" t="s">
        <v>8142</v>
      </c>
      <c r="C2236" t="s">
        <v>8143</v>
      </c>
      <c r="D2236" t="s">
        <v>14</v>
      </c>
      <c r="E2236" t="s">
        <v>8144</v>
      </c>
      <c r="F2236" t="s">
        <v>81</v>
      </c>
      <c r="G2236" t="str">
        <f>"0093021"</f>
        <v>0</v>
      </c>
      <c r="H2236">
        <v>900.0</v>
      </c>
      <c r="I2236">
        <v>105.0</v>
      </c>
      <c r="J2236" t="s">
        <v>6477</v>
      </c>
      <c r="K2236" t="s">
        <v>18</v>
      </c>
      <c r="L2236" t="s">
        <v>19</v>
      </c>
    </row>
    <row r="2237" spans="1:12">
      <c r="A2237">
        <v>3030</v>
      </c>
      <c r="B2237" t="s">
        <v>8145</v>
      </c>
      <c r="C2237" t="s">
        <v>8146</v>
      </c>
      <c r="D2237" t="s">
        <v>45</v>
      </c>
      <c r="E2237" t="s">
        <v>8147</v>
      </c>
      <c r="F2237" t="s">
        <v>81</v>
      </c>
      <c r="G2237" t="str">
        <f>"0093021"</f>
        <v>0</v>
      </c>
      <c r="H2237">
        <v>900.0</v>
      </c>
      <c r="I2237">
        <v>120.0</v>
      </c>
      <c r="J2237" t="s">
        <v>4509</v>
      </c>
      <c r="K2237" t="s">
        <v>18</v>
      </c>
      <c r="L2237" t="s">
        <v>19</v>
      </c>
    </row>
    <row r="2238" spans="1:12">
      <c r="A2238">
        <v>3032</v>
      </c>
      <c r="B2238" t="s">
        <v>8148</v>
      </c>
      <c r="C2238" t="s">
        <v>8149</v>
      </c>
      <c r="D2238" t="s">
        <v>45</v>
      </c>
      <c r="E2238" t="s">
        <v>8150</v>
      </c>
      <c r="F2238" t="s">
        <v>81</v>
      </c>
      <c r="G2238" t="str">
        <f>"0093021"</f>
        <v>0</v>
      </c>
      <c r="H2238">
        <v>950.0</v>
      </c>
      <c r="I2238">
        <v>142.5</v>
      </c>
      <c r="J2238" t="s">
        <v>8151</v>
      </c>
      <c r="K2238" t="s">
        <v>18</v>
      </c>
      <c r="L2238" t="s">
        <v>19</v>
      </c>
    </row>
    <row r="2239" spans="1:12">
      <c r="A2239">
        <v>3033</v>
      </c>
      <c r="B2239" t="s">
        <v>8152</v>
      </c>
      <c r="C2239" t="s">
        <v>1821</v>
      </c>
      <c r="D2239" t="s">
        <v>45</v>
      </c>
      <c r="E2239" t="s">
        <v>8153</v>
      </c>
      <c r="F2239" t="s">
        <v>322</v>
      </c>
      <c r="G2239" t="str">
        <f>"0090868"</f>
        <v>0</v>
      </c>
      <c r="H2239">
        <v>1100.0</v>
      </c>
      <c r="I2239">
        <v>165.0</v>
      </c>
      <c r="J2239" t="s">
        <v>1254</v>
      </c>
      <c r="K2239" t="s">
        <v>18</v>
      </c>
      <c r="L2239" t="s">
        <v>19</v>
      </c>
    </row>
    <row r="2240" spans="1:12">
      <c r="A2240">
        <v>3034</v>
      </c>
      <c r="B2240" t="s">
        <v>8154</v>
      </c>
      <c r="C2240" t="s">
        <v>8155</v>
      </c>
      <c r="D2240" t="s">
        <v>45</v>
      </c>
      <c r="E2240" t="s">
        <v>8156</v>
      </c>
      <c r="F2240" t="s">
        <v>331</v>
      </c>
      <c r="G2240" t="str">
        <f>"0101300"</f>
        <v>0</v>
      </c>
      <c r="H2240">
        <v>900.0</v>
      </c>
      <c r="I2240">
        <v>105.0</v>
      </c>
      <c r="J2240" t="s">
        <v>5748</v>
      </c>
      <c r="K2240" t="s">
        <v>18</v>
      </c>
      <c r="L2240" t="s">
        <v>19</v>
      </c>
    </row>
    <row r="2241" spans="1:12">
      <c r="A2241">
        <v>3035</v>
      </c>
      <c r="B2241" t="s">
        <v>1283</v>
      </c>
      <c r="C2241" t="s">
        <v>8157</v>
      </c>
      <c r="D2241" t="s">
        <v>14</v>
      </c>
      <c r="E2241" t="s">
        <v>8158</v>
      </c>
      <c r="F2241" t="s">
        <v>36</v>
      </c>
      <c r="G2241" t="str">
        <f>"6034011"</f>
        <v>0</v>
      </c>
      <c r="H2241">
        <v>900.0</v>
      </c>
      <c r="I2241">
        <v>120.0</v>
      </c>
      <c r="J2241" t="s">
        <v>1704</v>
      </c>
      <c r="K2241" t="s">
        <v>18</v>
      </c>
      <c r="L2241" t="s">
        <v>19</v>
      </c>
    </row>
    <row r="2242" spans="1:12">
      <c r="A2242">
        <v>3036</v>
      </c>
      <c r="B2242" t="s">
        <v>8159</v>
      </c>
      <c r="C2242" t="s">
        <v>8160</v>
      </c>
      <c r="D2242" t="s">
        <v>45</v>
      </c>
      <c r="E2242" t="s">
        <v>8161</v>
      </c>
      <c r="F2242" t="s">
        <v>177</v>
      </c>
      <c r="G2242" t="str">
        <f>"0071052"</f>
        <v>0</v>
      </c>
      <c r="H2242">
        <v>900.0</v>
      </c>
      <c r="I2242">
        <v>105.0</v>
      </c>
      <c r="J2242" t="s">
        <v>1704</v>
      </c>
      <c r="K2242" t="s">
        <v>18</v>
      </c>
      <c r="L2242" t="s">
        <v>19</v>
      </c>
    </row>
    <row r="2243" spans="1:12">
      <c r="A2243">
        <v>3037</v>
      </c>
      <c r="B2243" t="s">
        <v>8162</v>
      </c>
      <c r="C2243" t="s">
        <v>8163</v>
      </c>
      <c r="D2243" t="s">
        <v>45</v>
      </c>
      <c r="E2243" t="s">
        <v>8164</v>
      </c>
      <c r="F2243" t="s">
        <v>1240</v>
      </c>
      <c r="G2243" t="str">
        <f>"0051021"</f>
        <v>0</v>
      </c>
      <c r="H2243">
        <v>1100.0</v>
      </c>
      <c r="I2243">
        <v>250.0</v>
      </c>
      <c r="J2243" t="s">
        <v>8165</v>
      </c>
      <c r="K2243" t="s">
        <v>18</v>
      </c>
      <c r="L2243" t="s">
        <v>19</v>
      </c>
    </row>
    <row r="2244" spans="1:12">
      <c r="A2244">
        <v>3038</v>
      </c>
      <c r="B2244" t="s">
        <v>8166</v>
      </c>
      <c r="C2244" t="s">
        <v>8167</v>
      </c>
      <c r="D2244" t="s">
        <v>45</v>
      </c>
      <c r="E2244" t="s">
        <v>8168</v>
      </c>
      <c r="F2244" t="s">
        <v>62</v>
      </c>
      <c r="G2244" t="str">
        <f>"0051010"</f>
        <v>0</v>
      </c>
      <c r="H2244">
        <v>900.0</v>
      </c>
      <c r="I2244">
        <v>120.0</v>
      </c>
      <c r="J2244" t="s">
        <v>7442</v>
      </c>
      <c r="K2244" t="s">
        <v>18</v>
      </c>
      <c r="L2244" t="s">
        <v>19</v>
      </c>
    </row>
    <row r="2245" spans="1:12">
      <c r="A2245">
        <v>3039</v>
      </c>
      <c r="B2245" t="s">
        <v>8169</v>
      </c>
      <c r="C2245" t="s">
        <v>8170</v>
      </c>
      <c r="D2245" t="s">
        <v>14</v>
      </c>
      <c r="E2245" t="s">
        <v>8171</v>
      </c>
      <c r="F2245" t="s">
        <v>81</v>
      </c>
      <c r="G2245" t="str">
        <f>"0093021"</f>
        <v>0</v>
      </c>
      <c r="H2245">
        <v>900.0</v>
      </c>
      <c r="I2245">
        <v>250.0</v>
      </c>
      <c r="J2245" t="s">
        <v>7104</v>
      </c>
      <c r="K2245" t="s">
        <v>18</v>
      </c>
      <c r="L2245" t="s">
        <v>19</v>
      </c>
    </row>
    <row r="2246" spans="1:12">
      <c r="A2246">
        <v>3040</v>
      </c>
      <c r="B2246" t="s">
        <v>6478</v>
      </c>
      <c r="C2246" t="s">
        <v>8172</v>
      </c>
      <c r="D2246" t="s">
        <v>14</v>
      </c>
      <c r="E2246" t="s">
        <v>8173</v>
      </c>
      <c r="F2246" t="s">
        <v>81</v>
      </c>
      <c r="G2246" t="str">
        <f>"0093021"</f>
        <v>0</v>
      </c>
      <c r="H2246">
        <v>900.0</v>
      </c>
      <c r="I2246">
        <v>123.75</v>
      </c>
      <c r="J2246" t="s">
        <v>1704</v>
      </c>
      <c r="K2246" t="s">
        <v>18</v>
      </c>
      <c r="L2246" t="s">
        <v>19</v>
      </c>
    </row>
    <row r="2247" spans="1:12">
      <c r="A2247">
        <v>3041</v>
      </c>
      <c r="B2247" t="s">
        <v>8174</v>
      </c>
      <c r="C2247" t="s">
        <v>8175</v>
      </c>
      <c r="D2247" t="s">
        <v>45</v>
      </c>
      <c r="E2247" t="s">
        <v>8176</v>
      </c>
      <c r="F2247" t="s">
        <v>81</v>
      </c>
      <c r="G2247" t="str">
        <f>"0093021"</f>
        <v>0</v>
      </c>
      <c r="H2247">
        <v>900.0</v>
      </c>
      <c r="I2247">
        <v>115.5</v>
      </c>
      <c r="J2247" t="s">
        <v>1704</v>
      </c>
      <c r="K2247" t="s">
        <v>18</v>
      </c>
      <c r="L2247" t="s">
        <v>19</v>
      </c>
    </row>
    <row r="2248" spans="1:12">
      <c r="A2248">
        <v>3042</v>
      </c>
      <c r="B2248" t="s">
        <v>8177</v>
      </c>
      <c r="C2248" t="s">
        <v>8178</v>
      </c>
      <c r="D2248" t="s">
        <v>45</v>
      </c>
      <c r="E2248" t="s">
        <v>8179</v>
      </c>
      <c r="F2248" t="s">
        <v>81</v>
      </c>
      <c r="G2248" t="str">
        <f>"0093021"</f>
        <v>0</v>
      </c>
      <c r="H2248">
        <v>900.0</v>
      </c>
      <c r="I2248">
        <v>105.0</v>
      </c>
      <c r="J2248" t="s">
        <v>1704</v>
      </c>
      <c r="K2248" t="s">
        <v>18</v>
      </c>
      <c r="L2248" t="s">
        <v>19</v>
      </c>
    </row>
    <row r="2249" spans="1:12">
      <c r="A2249">
        <v>3043</v>
      </c>
      <c r="B2249" t="s">
        <v>5569</v>
      </c>
      <c r="C2249" t="s">
        <v>8180</v>
      </c>
      <c r="D2249" t="s">
        <v>14</v>
      </c>
      <c r="E2249" t="s">
        <v>8181</v>
      </c>
      <c r="F2249" t="s">
        <v>36</v>
      </c>
      <c r="G2249" t="str">
        <f>"6034011"</f>
        <v>0</v>
      </c>
      <c r="H2249">
        <v>900.0</v>
      </c>
      <c r="I2249">
        <v>105.0</v>
      </c>
      <c r="J2249" t="s">
        <v>1704</v>
      </c>
      <c r="K2249" t="s">
        <v>18</v>
      </c>
      <c r="L2249" t="s">
        <v>19</v>
      </c>
    </row>
    <row r="2250" spans="1:12">
      <c r="A2250">
        <v>3044</v>
      </c>
      <c r="B2250" t="s">
        <v>64</v>
      </c>
      <c r="C2250" t="s">
        <v>8182</v>
      </c>
      <c r="D2250" t="s">
        <v>14</v>
      </c>
      <c r="E2250" t="s">
        <v>8183</v>
      </c>
      <c r="F2250" t="s">
        <v>106</v>
      </c>
      <c r="G2250" t="str">
        <f>"0066010"</f>
        <v>0</v>
      </c>
      <c r="H2250">
        <v>900.0</v>
      </c>
      <c r="I2250">
        <v>127.5</v>
      </c>
      <c r="J2250" t="s">
        <v>3095</v>
      </c>
      <c r="K2250" t="s">
        <v>18</v>
      </c>
      <c r="L2250" t="s">
        <v>19</v>
      </c>
    </row>
    <row r="2251" spans="1:12">
      <c r="A2251">
        <v>3045</v>
      </c>
      <c r="B2251" t="s">
        <v>8184</v>
      </c>
      <c r="C2251" t="s">
        <v>8185</v>
      </c>
      <c r="D2251" t="s">
        <v>45</v>
      </c>
      <c r="E2251" t="s">
        <v>8186</v>
      </c>
      <c r="F2251" t="s">
        <v>81</v>
      </c>
      <c r="G2251" t="str">
        <f>"0093021"</f>
        <v>0</v>
      </c>
      <c r="H2251">
        <v>900.0</v>
      </c>
      <c r="I2251">
        <v>135.0</v>
      </c>
      <c r="J2251" t="s">
        <v>8187</v>
      </c>
      <c r="K2251" t="s">
        <v>18</v>
      </c>
      <c r="L2251" t="s">
        <v>19</v>
      </c>
    </row>
    <row r="2252" spans="1:12">
      <c r="A2252">
        <v>3046</v>
      </c>
      <c r="B2252" t="s">
        <v>8188</v>
      </c>
      <c r="C2252" t="s">
        <v>8189</v>
      </c>
      <c r="D2252" t="s">
        <v>45</v>
      </c>
      <c r="E2252" t="s">
        <v>8190</v>
      </c>
      <c r="F2252" t="s">
        <v>81</v>
      </c>
      <c r="G2252" t="str">
        <f>"0093021"</f>
        <v>0</v>
      </c>
      <c r="H2252">
        <v>900.0</v>
      </c>
      <c r="I2252">
        <v>112.5</v>
      </c>
      <c r="J2252" t="s">
        <v>8191</v>
      </c>
      <c r="K2252" t="s">
        <v>18</v>
      </c>
      <c r="L2252" t="s">
        <v>19</v>
      </c>
    </row>
    <row r="2253" spans="1:12">
      <c r="A2253">
        <v>3047</v>
      </c>
      <c r="B2253" t="s">
        <v>8192</v>
      </c>
      <c r="C2253" t="s">
        <v>8193</v>
      </c>
      <c r="D2253" t="s">
        <v>14</v>
      </c>
      <c r="E2253" t="s">
        <v>8194</v>
      </c>
      <c r="F2253" t="s">
        <v>168</v>
      </c>
      <c r="G2253" t="str">
        <f>"8035010"</f>
        <v>0</v>
      </c>
      <c r="H2253">
        <v>900.0</v>
      </c>
      <c r="I2253">
        <v>116.25</v>
      </c>
      <c r="J2253" t="s">
        <v>1939</v>
      </c>
      <c r="K2253" t="s">
        <v>18</v>
      </c>
      <c r="L2253" t="s">
        <v>19</v>
      </c>
    </row>
    <row r="2254" spans="1:12">
      <c r="A2254">
        <v>3048</v>
      </c>
      <c r="B2254" t="s">
        <v>8195</v>
      </c>
      <c r="C2254" t="s">
        <v>8196</v>
      </c>
      <c r="D2254" t="s">
        <v>14</v>
      </c>
      <c r="E2254" t="s">
        <v>8197</v>
      </c>
      <c r="F2254" t="s">
        <v>81</v>
      </c>
      <c r="G2254" t="str">
        <f>"0093021"</f>
        <v>0</v>
      </c>
      <c r="H2254">
        <v>900.0</v>
      </c>
      <c r="I2254">
        <v>105.0</v>
      </c>
      <c r="J2254" t="s">
        <v>8198</v>
      </c>
      <c r="K2254" t="s">
        <v>18</v>
      </c>
      <c r="L2254" t="s">
        <v>19</v>
      </c>
    </row>
    <row r="2255" spans="1:12">
      <c r="A2255">
        <v>3049</v>
      </c>
      <c r="B2255" t="s">
        <v>8199</v>
      </c>
      <c r="C2255" t="s">
        <v>8200</v>
      </c>
      <c r="D2255" t="s">
        <v>45</v>
      </c>
      <c r="E2255" t="s">
        <v>8201</v>
      </c>
      <c r="F2255" t="s">
        <v>168</v>
      </c>
      <c r="G2255" t="str">
        <f>"8035010"</f>
        <v>0</v>
      </c>
      <c r="H2255">
        <v>900.0</v>
      </c>
      <c r="I2255">
        <v>105.0</v>
      </c>
      <c r="J2255" t="s">
        <v>614</v>
      </c>
      <c r="K2255" t="s">
        <v>18</v>
      </c>
      <c r="L2255" t="s">
        <v>19</v>
      </c>
    </row>
    <row r="2256" spans="1:12">
      <c r="A2256">
        <v>3050</v>
      </c>
      <c r="B2256" t="s">
        <v>8202</v>
      </c>
      <c r="C2256" t="s">
        <v>8203</v>
      </c>
      <c r="D2256" t="s">
        <v>45</v>
      </c>
      <c r="E2256" t="s">
        <v>8204</v>
      </c>
      <c r="F2256" t="s">
        <v>168</v>
      </c>
      <c r="G2256" t="str">
        <f>"8035010"</f>
        <v>0</v>
      </c>
      <c r="H2256">
        <v>900.0</v>
      </c>
      <c r="I2256">
        <v>105.0</v>
      </c>
      <c r="J2256" t="s">
        <v>1704</v>
      </c>
      <c r="K2256" t="s">
        <v>18</v>
      </c>
      <c r="L2256" t="s">
        <v>19</v>
      </c>
    </row>
    <row r="2257" spans="1:12">
      <c r="A2257">
        <v>3051</v>
      </c>
      <c r="B2257" t="s">
        <v>8205</v>
      </c>
      <c r="C2257" t="s">
        <v>8206</v>
      </c>
      <c r="D2257" t="s">
        <v>14</v>
      </c>
      <c r="E2257" t="s">
        <v>8207</v>
      </c>
      <c r="F2257" t="s">
        <v>81</v>
      </c>
      <c r="G2257" t="str">
        <f>"0093021"</f>
        <v>0</v>
      </c>
      <c r="H2257">
        <v>900.0</v>
      </c>
      <c r="I2257">
        <v>105.0</v>
      </c>
      <c r="J2257" t="s">
        <v>1704</v>
      </c>
      <c r="K2257" t="s">
        <v>18</v>
      </c>
      <c r="L2257" t="s">
        <v>19</v>
      </c>
    </row>
    <row r="2258" spans="1:12">
      <c r="A2258">
        <v>3052</v>
      </c>
      <c r="B2258" t="s">
        <v>3455</v>
      </c>
      <c r="C2258" t="s">
        <v>8208</v>
      </c>
      <c r="D2258" t="s">
        <v>45</v>
      </c>
      <c r="E2258" t="s">
        <v>8209</v>
      </c>
      <c r="F2258" t="s">
        <v>455</v>
      </c>
      <c r="G2258" t="str">
        <f>"1021030"</f>
        <v>0</v>
      </c>
      <c r="H2258">
        <v>900.0</v>
      </c>
      <c r="I2258">
        <v>135.0</v>
      </c>
      <c r="J2258" t="s">
        <v>8210</v>
      </c>
      <c r="K2258" t="s">
        <v>18</v>
      </c>
      <c r="L2258" t="s">
        <v>19</v>
      </c>
    </row>
    <row r="2259" spans="1:12">
      <c r="A2259">
        <v>3053</v>
      </c>
      <c r="B2259" t="s">
        <v>8211</v>
      </c>
      <c r="C2259" t="s">
        <v>8212</v>
      </c>
      <c r="D2259" t="s">
        <v>45</v>
      </c>
      <c r="E2259" t="s">
        <v>8213</v>
      </c>
      <c r="F2259" t="s">
        <v>605</v>
      </c>
      <c r="G2259" t="str">
        <f>"9052041"</f>
        <v>0</v>
      </c>
      <c r="H2259">
        <v>900.0</v>
      </c>
      <c r="I2259">
        <v>200.0</v>
      </c>
      <c r="J2259" t="s">
        <v>8214</v>
      </c>
      <c r="K2259" t="s">
        <v>18</v>
      </c>
      <c r="L2259" t="s">
        <v>19</v>
      </c>
    </row>
    <row r="2260" spans="1:12">
      <c r="A2260">
        <v>3055</v>
      </c>
      <c r="B2260" t="s">
        <v>8215</v>
      </c>
      <c r="C2260" t="s">
        <v>8216</v>
      </c>
      <c r="D2260" t="s">
        <v>45</v>
      </c>
      <c r="E2260" t="s">
        <v>8217</v>
      </c>
      <c r="F2260" t="s">
        <v>47</v>
      </c>
      <c r="G2260" t="str">
        <f>"8033011"</f>
        <v>0</v>
      </c>
      <c r="H2260">
        <v>900.0</v>
      </c>
      <c r="I2260">
        <v>105.0</v>
      </c>
      <c r="J2260" t="s">
        <v>1176</v>
      </c>
      <c r="K2260" t="s">
        <v>18</v>
      </c>
      <c r="L2260" t="s">
        <v>19</v>
      </c>
    </row>
    <row r="2261" spans="1:12">
      <c r="A2261">
        <v>3056</v>
      </c>
      <c r="B2261" t="s">
        <v>8218</v>
      </c>
      <c r="C2261" t="s">
        <v>8219</v>
      </c>
      <c r="D2261" t="s">
        <v>45</v>
      </c>
      <c r="E2261" t="s">
        <v>8220</v>
      </c>
      <c r="F2261" t="s">
        <v>81</v>
      </c>
      <c r="G2261" t="str">
        <f>"0093021"</f>
        <v>0</v>
      </c>
      <c r="H2261">
        <v>900.0</v>
      </c>
      <c r="I2261">
        <v>105.0</v>
      </c>
      <c r="J2261" t="s">
        <v>1704</v>
      </c>
      <c r="K2261" t="s">
        <v>18</v>
      </c>
      <c r="L2261" t="s">
        <v>19</v>
      </c>
    </row>
    <row r="2262" spans="1:12">
      <c r="A2262">
        <v>3057</v>
      </c>
      <c r="B2262" t="s">
        <v>8221</v>
      </c>
      <c r="C2262" t="s">
        <v>8222</v>
      </c>
      <c r="D2262" t="s">
        <v>14</v>
      </c>
      <c r="E2262" t="s">
        <v>8223</v>
      </c>
      <c r="F2262" t="s">
        <v>195</v>
      </c>
      <c r="G2262" t="str">
        <f>"0017051"</f>
        <v>0</v>
      </c>
      <c r="H2262">
        <v>1100.0</v>
      </c>
      <c r="I2262">
        <v>165.0</v>
      </c>
      <c r="J2262" t="s">
        <v>8224</v>
      </c>
      <c r="K2262" t="s">
        <v>18</v>
      </c>
      <c r="L2262" t="s">
        <v>19</v>
      </c>
    </row>
    <row r="2263" spans="1:12">
      <c r="A2263">
        <v>3058</v>
      </c>
      <c r="B2263" t="s">
        <v>8225</v>
      </c>
      <c r="C2263" t="s">
        <v>8226</v>
      </c>
      <c r="D2263" t="s">
        <v>45</v>
      </c>
      <c r="E2263" t="s">
        <v>8227</v>
      </c>
      <c r="F2263" t="s">
        <v>81</v>
      </c>
      <c r="G2263" t="str">
        <f>"0093021"</f>
        <v>0</v>
      </c>
      <c r="H2263">
        <v>900.0</v>
      </c>
      <c r="I2263">
        <v>116.25</v>
      </c>
      <c r="J2263" t="s">
        <v>4509</v>
      </c>
      <c r="K2263" t="s">
        <v>18</v>
      </c>
      <c r="L2263" t="s">
        <v>19</v>
      </c>
    </row>
    <row r="2264" spans="1:12">
      <c r="A2264">
        <v>3059</v>
      </c>
      <c r="B2264" t="s">
        <v>8228</v>
      </c>
      <c r="C2264" t="s">
        <v>8229</v>
      </c>
      <c r="D2264" t="s">
        <v>45</v>
      </c>
      <c r="E2264" t="s">
        <v>8230</v>
      </c>
      <c r="F2264" t="s">
        <v>81</v>
      </c>
      <c r="G2264" t="str">
        <f>"0093021"</f>
        <v>0</v>
      </c>
      <c r="H2264">
        <v>900.0</v>
      </c>
      <c r="I2264">
        <v>116.25</v>
      </c>
      <c r="J2264" t="s">
        <v>1704</v>
      </c>
      <c r="K2264" t="s">
        <v>18</v>
      </c>
      <c r="L2264" t="s">
        <v>19</v>
      </c>
    </row>
    <row r="2265" spans="1:12">
      <c r="A2265">
        <v>3061</v>
      </c>
      <c r="B2265" t="s">
        <v>8231</v>
      </c>
      <c r="C2265" t="s">
        <v>8232</v>
      </c>
      <c r="D2265" t="s">
        <v>45</v>
      </c>
      <c r="E2265" t="s">
        <v>8233</v>
      </c>
      <c r="F2265" t="s">
        <v>67</v>
      </c>
      <c r="G2265" t="str">
        <f>"8011031"</f>
        <v>0</v>
      </c>
      <c r="H2265">
        <v>1500.0</v>
      </c>
      <c r="I2265">
        <v>165.0</v>
      </c>
      <c r="J2265" t="s">
        <v>8234</v>
      </c>
      <c r="K2265" t="s">
        <v>18</v>
      </c>
      <c r="L2265" t="s">
        <v>19</v>
      </c>
    </row>
    <row r="2266" spans="1:12">
      <c r="A2266">
        <v>3062</v>
      </c>
      <c r="B2266" t="s">
        <v>8235</v>
      </c>
      <c r="C2266" t="s">
        <v>8236</v>
      </c>
      <c r="D2266" t="s">
        <v>45</v>
      </c>
      <c r="E2266" t="s">
        <v>8237</v>
      </c>
      <c r="F2266" t="s">
        <v>1699</v>
      </c>
      <c r="G2266" t="str">
        <f>"9011031"</f>
        <v>0</v>
      </c>
      <c r="H2266">
        <v>900.0</v>
      </c>
      <c r="I2266">
        <v>120.0</v>
      </c>
      <c r="J2266" t="s">
        <v>3095</v>
      </c>
      <c r="K2266" t="s">
        <v>18</v>
      </c>
      <c r="L2266" t="s">
        <v>19</v>
      </c>
    </row>
    <row r="2267" spans="1:12">
      <c r="A2267">
        <v>3063</v>
      </c>
      <c r="B2267" t="s">
        <v>8238</v>
      </c>
      <c r="C2267" t="s">
        <v>8239</v>
      </c>
      <c r="D2267" t="s">
        <v>45</v>
      </c>
      <c r="E2267" t="s">
        <v>8240</v>
      </c>
      <c r="F2267" t="s">
        <v>81</v>
      </c>
      <c r="G2267" t="str">
        <f>"0093021"</f>
        <v>0</v>
      </c>
      <c r="H2267">
        <v>900.0</v>
      </c>
      <c r="I2267">
        <v>116.25</v>
      </c>
      <c r="J2267" t="s">
        <v>5748</v>
      </c>
      <c r="K2267" t="s">
        <v>18</v>
      </c>
      <c r="L2267" t="s">
        <v>19</v>
      </c>
    </row>
    <row r="2268" spans="1:12">
      <c r="A2268">
        <v>3064</v>
      </c>
      <c r="B2268" t="s">
        <v>8241</v>
      </c>
      <c r="C2268" t="s">
        <v>8242</v>
      </c>
      <c r="D2268" t="s">
        <v>45</v>
      </c>
      <c r="E2268" t="s">
        <v>8243</v>
      </c>
      <c r="F2268" t="s">
        <v>81</v>
      </c>
      <c r="G2268" t="str">
        <f>"0093021"</f>
        <v>0</v>
      </c>
      <c r="H2268">
        <v>900.0</v>
      </c>
      <c r="I2268">
        <v>116.25</v>
      </c>
      <c r="J2268" t="s">
        <v>8244</v>
      </c>
      <c r="K2268" t="s">
        <v>18</v>
      </c>
      <c r="L2268" t="s">
        <v>19</v>
      </c>
    </row>
    <row r="2269" spans="1:12">
      <c r="A2269">
        <v>3065</v>
      </c>
      <c r="B2269" t="s">
        <v>8245</v>
      </c>
      <c r="C2269" t="s">
        <v>8246</v>
      </c>
      <c r="D2269" t="s">
        <v>45</v>
      </c>
      <c r="E2269" t="s">
        <v>8247</v>
      </c>
      <c r="F2269" t="s">
        <v>322</v>
      </c>
      <c r="G2269" t="str">
        <f>"0091011"</f>
        <v>0</v>
      </c>
      <c r="H2269">
        <v>900.0</v>
      </c>
      <c r="I2269">
        <v>250.0</v>
      </c>
      <c r="J2269" t="s">
        <v>8248</v>
      </c>
      <c r="K2269" t="s">
        <v>18</v>
      </c>
      <c r="L2269" t="s">
        <v>19</v>
      </c>
    </row>
    <row r="2270" spans="1:12">
      <c r="A2270">
        <v>3066</v>
      </c>
      <c r="B2270" t="s">
        <v>8249</v>
      </c>
      <c r="C2270" t="s">
        <v>8250</v>
      </c>
      <c r="D2270" t="s">
        <v>14</v>
      </c>
      <c r="E2270" t="s">
        <v>8251</v>
      </c>
      <c r="F2270" t="s">
        <v>1652</v>
      </c>
      <c r="G2270" t="str">
        <f>"8026041"</f>
        <v>0</v>
      </c>
      <c r="H2270">
        <v>900.0</v>
      </c>
      <c r="I2270">
        <v>135.0</v>
      </c>
      <c r="J2270" t="s">
        <v>5748</v>
      </c>
      <c r="K2270" t="s">
        <v>18</v>
      </c>
      <c r="L2270" t="s">
        <v>19</v>
      </c>
    </row>
    <row r="2271" spans="1:12">
      <c r="A2271">
        <v>3067</v>
      </c>
      <c r="B2271" t="s">
        <v>4035</v>
      </c>
      <c r="C2271" t="s">
        <v>8252</v>
      </c>
      <c r="D2271" t="s">
        <v>45</v>
      </c>
      <c r="E2271" t="s">
        <v>8253</v>
      </c>
      <c r="F2271" t="s">
        <v>81</v>
      </c>
      <c r="G2271" t="str">
        <f>"0093021"</f>
        <v>0</v>
      </c>
      <c r="H2271">
        <v>900.0</v>
      </c>
      <c r="I2271">
        <v>116.25</v>
      </c>
      <c r="J2271" t="s">
        <v>8254</v>
      </c>
      <c r="K2271" t="s">
        <v>18</v>
      </c>
      <c r="L2271" t="s">
        <v>19</v>
      </c>
    </row>
    <row r="2272" spans="1:12">
      <c r="A2272">
        <v>3068</v>
      </c>
      <c r="B2272" t="s">
        <v>8255</v>
      </c>
      <c r="C2272" t="s">
        <v>8256</v>
      </c>
      <c r="D2272" t="s">
        <v>14</v>
      </c>
      <c r="E2272" t="s">
        <v>8257</v>
      </c>
      <c r="F2272" t="s">
        <v>4747</v>
      </c>
      <c r="G2272" t="str">
        <f>"0036053"</f>
        <v>0</v>
      </c>
      <c r="H2272">
        <v>1500.0</v>
      </c>
      <c r="I2272">
        <v>400.0</v>
      </c>
      <c r="J2272" t="s">
        <v>8258</v>
      </c>
      <c r="K2272" t="s">
        <v>18</v>
      </c>
      <c r="L2272" t="s">
        <v>19</v>
      </c>
    </row>
    <row r="2273" spans="1:12">
      <c r="A2273">
        <v>3069</v>
      </c>
      <c r="B2273" t="s">
        <v>8259</v>
      </c>
      <c r="C2273" t="s">
        <v>8260</v>
      </c>
      <c r="D2273" t="s">
        <v>45</v>
      </c>
      <c r="E2273" t="s">
        <v>8261</v>
      </c>
      <c r="F2273" t="s">
        <v>81</v>
      </c>
      <c r="G2273" t="str">
        <f>"0093021"</f>
        <v>0</v>
      </c>
      <c r="H2273">
        <v>900.0</v>
      </c>
      <c r="I2273">
        <v>105.0</v>
      </c>
      <c r="J2273" t="s">
        <v>1788</v>
      </c>
      <c r="K2273" t="s">
        <v>18</v>
      </c>
      <c r="L2273" t="s">
        <v>19</v>
      </c>
    </row>
    <row r="2274" spans="1:12">
      <c r="A2274">
        <v>3070</v>
      </c>
      <c r="B2274" t="s">
        <v>8262</v>
      </c>
      <c r="C2274" t="s">
        <v>8263</v>
      </c>
      <c r="D2274" t="s">
        <v>14</v>
      </c>
      <c r="E2274" t="s">
        <v>8264</v>
      </c>
      <c r="F2274" t="s">
        <v>81</v>
      </c>
      <c r="G2274" t="str">
        <f>"0093021"</f>
        <v>0</v>
      </c>
      <c r="H2274">
        <v>900.0</v>
      </c>
      <c r="I2274">
        <v>105.0</v>
      </c>
      <c r="J2274" t="s">
        <v>1704</v>
      </c>
      <c r="K2274" t="s">
        <v>18</v>
      </c>
      <c r="L2274" t="s">
        <v>19</v>
      </c>
    </row>
    <row r="2275" spans="1:12">
      <c r="A2275">
        <v>3071</v>
      </c>
      <c r="B2275" t="s">
        <v>8265</v>
      </c>
      <c r="C2275" t="s">
        <v>8266</v>
      </c>
      <c r="D2275" t="s">
        <v>45</v>
      </c>
      <c r="E2275" t="s">
        <v>8267</v>
      </c>
      <c r="F2275" t="s">
        <v>331</v>
      </c>
      <c r="G2275" t="str">
        <f>"0101300"</f>
        <v>0</v>
      </c>
      <c r="H2275">
        <v>900.0</v>
      </c>
      <c r="I2275">
        <v>105.0</v>
      </c>
      <c r="J2275" t="s">
        <v>1704</v>
      </c>
      <c r="K2275" t="s">
        <v>18</v>
      </c>
      <c r="L2275" t="s">
        <v>19</v>
      </c>
    </row>
    <row r="2276" spans="1:12">
      <c r="A2276">
        <v>3073</v>
      </c>
      <c r="B2276" t="s">
        <v>8268</v>
      </c>
      <c r="C2276" t="s">
        <v>8269</v>
      </c>
      <c r="D2276" t="s">
        <v>14</v>
      </c>
      <c r="E2276" t="s">
        <v>8270</v>
      </c>
      <c r="F2276" t="s">
        <v>62</v>
      </c>
      <c r="G2276" t="str">
        <f>"0051010"</f>
        <v>0</v>
      </c>
      <c r="H2276">
        <v>900.0</v>
      </c>
      <c r="I2276">
        <v>117.0</v>
      </c>
      <c r="J2276" t="s">
        <v>8271</v>
      </c>
      <c r="K2276" t="s">
        <v>18</v>
      </c>
      <c r="L2276" t="s">
        <v>19</v>
      </c>
    </row>
    <row r="2277" spans="1:12">
      <c r="A2277">
        <v>3074</v>
      </c>
      <c r="B2277" t="s">
        <v>5449</v>
      </c>
      <c r="C2277" t="s">
        <v>8272</v>
      </c>
      <c r="D2277" t="s">
        <v>45</v>
      </c>
      <c r="E2277" t="s">
        <v>8273</v>
      </c>
      <c r="F2277" t="s">
        <v>3927</v>
      </c>
      <c r="G2277" t="str">
        <f>"0035080"</f>
        <v>0</v>
      </c>
      <c r="H2277">
        <v>1100.0</v>
      </c>
      <c r="I2277">
        <v>565.0</v>
      </c>
      <c r="J2277" t="s">
        <v>2400</v>
      </c>
      <c r="K2277" t="s">
        <v>18</v>
      </c>
      <c r="L2277" t="s">
        <v>19</v>
      </c>
    </row>
    <row r="2278" spans="1:12">
      <c r="A2278">
        <v>3075</v>
      </c>
      <c r="B2278" t="s">
        <v>8274</v>
      </c>
      <c r="C2278" t="s">
        <v>8275</v>
      </c>
      <c r="D2278" t="s">
        <v>45</v>
      </c>
      <c r="E2278" t="s">
        <v>8276</v>
      </c>
      <c r="F2278" t="s">
        <v>1699</v>
      </c>
      <c r="G2278" t="str">
        <f>"9011031"</f>
        <v>0</v>
      </c>
      <c r="H2278">
        <v>900.0</v>
      </c>
      <c r="I2278">
        <v>127.5</v>
      </c>
      <c r="J2278" t="s">
        <v>8277</v>
      </c>
      <c r="K2278" t="s">
        <v>18</v>
      </c>
      <c r="L2278" t="s">
        <v>19</v>
      </c>
    </row>
    <row r="2279" spans="1:12">
      <c r="A2279">
        <v>3076</v>
      </c>
      <c r="B2279" t="s">
        <v>2401</v>
      </c>
      <c r="C2279" t="s">
        <v>8278</v>
      </c>
      <c r="D2279" t="s">
        <v>45</v>
      </c>
      <c r="E2279" t="s">
        <v>8279</v>
      </c>
      <c r="F2279" t="s">
        <v>81</v>
      </c>
      <c r="G2279" t="str">
        <f>"0093021"</f>
        <v>0</v>
      </c>
      <c r="H2279">
        <v>900.0</v>
      </c>
      <c r="I2279">
        <v>112.5</v>
      </c>
      <c r="J2279" t="s">
        <v>7111</v>
      </c>
      <c r="K2279" t="s">
        <v>18</v>
      </c>
      <c r="L2279" t="s">
        <v>19</v>
      </c>
    </row>
    <row r="2280" spans="1:12">
      <c r="A2280">
        <v>3077</v>
      </c>
      <c r="B2280" t="s">
        <v>8280</v>
      </c>
      <c r="C2280" t="s">
        <v>8281</v>
      </c>
      <c r="D2280" t="s">
        <v>45</v>
      </c>
      <c r="E2280" t="s">
        <v>8282</v>
      </c>
      <c r="F2280" t="s">
        <v>1240</v>
      </c>
      <c r="G2280" t="str">
        <f>"0051021"</f>
        <v>0</v>
      </c>
      <c r="H2280">
        <v>1265.0</v>
      </c>
      <c r="I2280">
        <v>189.75</v>
      </c>
      <c r="J2280" t="s">
        <v>2632</v>
      </c>
      <c r="K2280" t="s">
        <v>18</v>
      </c>
      <c r="L2280" t="s">
        <v>19</v>
      </c>
    </row>
    <row r="2281" spans="1:12">
      <c r="A2281">
        <v>3078</v>
      </c>
      <c r="B2281" t="s">
        <v>8283</v>
      </c>
      <c r="C2281" t="s">
        <v>8284</v>
      </c>
      <c r="D2281" t="s">
        <v>14</v>
      </c>
      <c r="E2281" t="s">
        <v>8285</v>
      </c>
      <c r="F2281" t="s">
        <v>62</v>
      </c>
      <c r="G2281" t="str">
        <f>"0051010"</f>
        <v>0</v>
      </c>
      <c r="H2281">
        <v>900.0</v>
      </c>
      <c r="I2281">
        <v>105.0</v>
      </c>
      <c r="J2281" t="s">
        <v>8286</v>
      </c>
      <c r="K2281" t="s">
        <v>18</v>
      </c>
      <c r="L2281" t="s">
        <v>19</v>
      </c>
    </row>
    <row r="2282" spans="1:12">
      <c r="A2282">
        <v>3079</v>
      </c>
      <c r="B2282" t="s">
        <v>411</v>
      </c>
      <c r="C2282" t="s">
        <v>8287</v>
      </c>
      <c r="D2282" t="s">
        <v>45</v>
      </c>
      <c r="E2282" t="s">
        <v>8288</v>
      </c>
      <c r="F2282" t="s">
        <v>455</v>
      </c>
      <c r="G2282" t="str">
        <f>"1021030"</f>
        <v>0</v>
      </c>
      <c r="H2282">
        <v>900.0</v>
      </c>
      <c r="I2282">
        <v>135.0</v>
      </c>
      <c r="J2282" t="s">
        <v>8289</v>
      </c>
      <c r="K2282" t="s">
        <v>18</v>
      </c>
      <c r="L2282" t="s">
        <v>19</v>
      </c>
    </row>
    <row r="2283" spans="1:12">
      <c r="A2283">
        <v>3080</v>
      </c>
      <c r="B2283" t="s">
        <v>8290</v>
      </c>
      <c r="C2283" t="s">
        <v>8291</v>
      </c>
      <c r="D2283" t="s">
        <v>45</v>
      </c>
      <c r="E2283" t="s">
        <v>8292</v>
      </c>
      <c r="F2283" t="s">
        <v>1699</v>
      </c>
      <c r="G2283" t="str">
        <f>"9011031"</f>
        <v>0</v>
      </c>
      <c r="H2283">
        <v>900.0</v>
      </c>
      <c r="I2283">
        <v>105.0</v>
      </c>
      <c r="J2283" t="s">
        <v>8293</v>
      </c>
      <c r="K2283" t="s">
        <v>18</v>
      </c>
      <c r="L2283" t="s">
        <v>19</v>
      </c>
    </row>
    <row r="2284" spans="1:12">
      <c r="A2284">
        <v>3081</v>
      </c>
      <c r="B2284" t="s">
        <v>8294</v>
      </c>
      <c r="C2284" t="s">
        <v>5302</v>
      </c>
      <c r="D2284" t="s">
        <v>45</v>
      </c>
      <c r="E2284" t="s">
        <v>8295</v>
      </c>
      <c r="F2284" t="s">
        <v>62</v>
      </c>
      <c r="G2284" t="str">
        <f>"0051010"</f>
        <v>0</v>
      </c>
      <c r="H2284">
        <v>900.0</v>
      </c>
      <c r="I2284">
        <v>112.5</v>
      </c>
      <c r="J2284" t="s">
        <v>8296</v>
      </c>
      <c r="K2284" t="s">
        <v>18</v>
      </c>
      <c r="L2284" t="s">
        <v>19</v>
      </c>
    </row>
    <row r="2285" spans="1:12">
      <c r="A2285">
        <v>3082</v>
      </c>
      <c r="B2285" t="s">
        <v>8297</v>
      </c>
      <c r="C2285" t="s">
        <v>8298</v>
      </c>
      <c r="D2285" t="s">
        <v>45</v>
      </c>
      <c r="E2285" t="s">
        <v>8299</v>
      </c>
      <c r="F2285" t="s">
        <v>168</v>
      </c>
      <c r="G2285" t="str">
        <f>"8035010"</f>
        <v>0</v>
      </c>
      <c r="H2285">
        <v>900.0</v>
      </c>
      <c r="I2285">
        <v>105.0</v>
      </c>
      <c r="J2285" t="s">
        <v>156</v>
      </c>
      <c r="K2285" t="s">
        <v>18</v>
      </c>
      <c r="L2285" t="s">
        <v>19</v>
      </c>
    </row>
    <row r="2286" spans="1:12">
      <c r="A2286">
        <v>3083</v>
      </c>
      <c r="B2286" t="s">
        <v>8300</v>
      </c>
      <c r="C2286" t="s">
        <v>8301</v>
      </c>
      <c r="D2286" t="s">
        <v>45</v>
      </c>
      <c r="E2286" t="s">
        <v>8302</v>
      </c>
      <c r="F2286" t="s">
        <v>81</v>
      </c>
      <c r="G2286" t="str">
        <f>"0093021"</f>
        <v>0</v>
      </c>
      <c r="H2286">
        <v>900.0</v>
      </c>
      <c r="I2286">
        <v>127.5</v>
      </c>
      <c r="J2286" t="s">
        <v>7424</v>
      </c>
      <c r="K2286" t="s">
        <v>18</v>
      </c>
      <c r="L2286" t="s">
        <v>19</v>
      </c>
    </row>
    <row r="2287" spans="1:12">
      <c r="A2287">
        <v>3084</v>
      </c>
      <c r="B2287" t="s">
        <v>8303</v>
      </c>
      <c r="C2287" t="s">
        <v>8304</v>
      </c>
      <c r="D2287" t="s">
        <v>45</v>
      </c>
      <c r="E2287" t="s">
        <v>8305</v>
      </c>
      <c r="F2287" t="s">
        <v>455</v>
      </c>
      <c r="G2287" t="str">
        <f>"1021030"</f>
        <v>0</v>
      </c>
      <c r="H2287">
        <v>900.0</v>
      </c>
      <c r="I2287">
        <v>135.0</v>
      </c>
      <c r="J2287" t="s">
        <v>7200</v>
      </c>
      <c r="K2287" t="s">
        <v>18</v>
      </c>
      <c r="L2287" t="s">
        <v>19</v>
      </c>
    </row>
    <row r="2288" spans="1:12">
      <c r="A2288">
        <v>3085</v>
      </c>
      <c r="B2288" t="s">
        <v>8306</v>
      </c>
      <c r="C2288" t="s">
        <v>8307</v>
      </c>
      <c r="D2288" t="s">
        <v>14</v>
      </c>
      <c r="E2288" t="s">
        <v>8308</v>
      </c>
      <c r="F2288" t="s">
        <v>36</v>
      </c>
      <c r="G2288" t="str">
        <f>"6034011"</f>
        <v>0</v>
      </c>
      <c r="H2288">
        <v>900.0</v>
      </c>
      <c r="I2288">
        <v>112.5</v>
      </c>
      <c r="J2288" t="s">
        <v>7728</v>
      </c>
      <c r="K2288" t="s">
        <v>18</v>
      </c>
      <c r="L2288" t="s">
        <v>19</v>
      </c>
    </row>
    <row r="2289" spans="1:12">
      <c r="A2289">
        <v>3087</v>
      </c>
      <c r="B2289" t="s">
        <v>478</v>
      </c>
      <c r="C2289" t="s">
        <v>8309</v>
      </c>
      <c r="D2289" t="s">
        <v>45</v>
      </c>
      <c r="E2289" t="s">
        <v>8310</v>
      </c>
      <c r="F2289" t="s">
        <v>81</v>
      </c>
      <c r="G2289" t="str">
        <f>"0093021"</f>
        <v>0</v>
      </c>
      <c r="H2289">
        <v>900.0</v>
      </c>
      <c r="I2289">
        <v>105.0</v>
      </c>
      <c r="J2289" t="s">
        <v>1704</v>
      </c>
      <c r="K2289" t="s">
        <v>18</v>
      </c>
      <c r="L2289" t="s">
        <v>19</v>
      </c>
    </row>
    <row r="2290" spans="1:12">
      <c r="A2290">
        <v>3088</v>
      </c>
      <c r="B2290" t="s">
        <v>8311</v>
      </c>
      <c r="C2290" t="s">
        <v>8312</v>
      </c>
      <c r="D2290" t="s">
        <v>45</v>
      </c>
      <c r="E2290" t="s">
        <v>8313</v>
      </c>
      <c r="F2290" t="s">
        <v>195</v>
      </c>
      <c r="G2290" t="str">
        <f>"0017051"</f>
        <v>0</v>
      </c>
      <c r="H2290">
        <v>900.0</v>
      </c>
      <c r="I2290">
        <v>105.0</v>
      </c>
      <c r="J2290" t="s">
        <v>37</v>
      </c>
      <c r="K2290" t="s">
        <v>18</v>
      </c>
      <c r="L2290" t="s">
        <v>19</v>
      </c>
    </row>
    <row r="2291" spans="1:12">
      <c r="A2291">
        <v>3089</v>
      </c>
      <c r="B2291" t="s">
        <v>8314</v>
      </c>
      <c r="C2291" t="s">
        <v>5001</v>
      </c>
      <c r="D2291" t="s">
        <v>45</v>
      </c>
      <c r="E2291" t="s">
        <v>8315</v>
      </c>
      <c r="F2291" t="s">
        <v>340</v>
      </c>
      <c r="G2291" t="str">
        <f>"0036081"</f>
        <v>0</v>
      </c>
      <c r="H2291">
        <v>900.0</v>
      </c>
      <c r="I2291">
        <v>105.0</v>
      </c>
      <c r="J2291" t="s">
        <v>1704</v>
      </c>
      <c r="K2291" t="s">
        <v>18</v>
      </c>
      <c r="L2291" t="s">
        <v>19</v>
      </c>
    </row>
    <row r="2292" spans="1:12">
      <c r="A2292">
        <v>3090</v>
      </c>
      <c r="B2292" t="s">
        <v>8316</v>
      </c>
      <c r="C2292" t="s">
        <v>8317</v>
      </c>
      <c r="D2292" t="s">
        <v>14</v>
      </c>
      <c r="E2292" t="s">
        <v>8318</v>
      </c>
      <c r="F2292" t="s">
        <v>106</v>
      </c>
      <c r="G2292" t="str">
        <f>"0066010"</f>
        <v>0</v>
      </c>
      <c r="H2292">
        <v>1000.0</v>
      </c>
      <c r="I2292">
        <v>300.0</v>
      </c>
      <c r="J2292" t="s">
        <v>2047</v>
      </c>
      <c r="K2292" t="s">
        <v>18</v>
      </c>
      <c r="L2292" t="s">
        <v>19</v>
      </c>
    </row>
    <row r="2293" spans="1:12">
      <c r="A2293">
        <v>3091</v>
      </c>
      <c r="B2293" t="s">
        <v>1173</v>
      </c>
      <c r="C2293" t="s">
        <v>8319</v>
      </c>
      <c r="D2293" t="s">
        <v>45</v>
      </c>
      <c r="E2293" t="s">
        <v>8320</v>
      </c>
      <c r="F2293" t="s">
        <v>62</v>
      </c>
      <c r="G2293" t="str">
        <f>"0051010"</f>
        <v>0</v>
      </c>
      <c r="H2293">
        <v>900.0</v>
      </c>
      <c r="I2293">
        <v>135.0</v>
      </c>
      <c r="J2293" t="s">
        <v>8321</v>
      </c>
      <c r="K2293" t="s">
        <v>18</v>
      </c>
      <c r="L2293" t="s">
        <v>19</v>
      </c>
    </row>
    <row r="2294" spans="1:12">
      <c r="A2294">
        <v>3092</v>
      </c>
      <c r="B2294" t="s">
        <v>8322</v>
      </c>
      <c r="C2294" t="s">
        <v>8323</v>
      </c>
      <c r="D2294" t="s">
        <v>45</v>
      </c>
      <c r="E2294" t="s">
        <v>8324</v>
      </c>
      <c r="F2294" t="s">
        <v>168</v>
      </c>
      <c r="G2294" t="str">
        <f>"8035010"</f>
        <v>0</v>
      </c>
      <c r="H2294">
        <v>900.0</v>
      </c>
      <c r="I2294">
        <v>105.0</v>
      </c>
      <c r="J2294" t="s">
        <v>8325</v>
      </c>
      <c r="K2294" t="s">
        <v>18</v>
      </c>
      <c r="L2294" t="s">
        <v>19</v>
      </c>
    </row>
    <row r="2295" spans="1:12">
      <c r="A2295">
        <v>3093</v>
      </c>
      <c r="B2295" t="s">
        <v>8326</v>
      </c>
      <c r="C2295" t="s">
        <v>8327</v>
      </c>
      <c r="D2295" t="s">
        <v>45</v>
      </c>
      <c r="E2295" t="s">
        <v>8328</v>
      </c>
      <c r="F2295" t="s">
        <v>1699</v>
      </c>
      <c r="G2295" t="str">
        <f>"9011031"</f>
        <v>0</v>
      </c>
      <c r="H2295">
        <v>900.0</v>
      </c>
      <c r="I2295">
        <v>105.0</v>
      </c>
      <c r="J2295" t="s">
        <v>8329</v>
      </c>
      <c r="K2295" t="s">
        <v>18</v>
      </c>
      <c r="L2295" t="s">
        <v>19</v>
      </c>
    </row>
    <row r="2296" spans="1:12">
      <c r="A2296">
        <v>3094</v>
      </c>
      <c r="B2296" t="s">
        <v>8330</v>
      </c>
      <c r="C2296" t="s">
        <v>8331</v>
      </c>
      <c r="D2296" t="s">
        <v>45</v>
      </c>
      <c r="E2296" t="s">
        <v>8332</v>
      </c>
      <c r="F2296" t="s">
        <v>81</v>
      </c>
      <c r="G2296" t="str">
        <f>"0093021"</f>
        <v>0</v>
      </c>
      <c r="H2296">
        <v>900.0</v>
      </c>
      <c r="I2296">
        <v>116.25</v>
      </c>
      <c r="J2296" t="s">
        <v>434</v>
      </c>
      <c r="K2296" t="s">
        <v>18</v>
      </c>
      <c r="L2296" t="s">
        <v>19</v>
      </c>
    </row>
    <row r="2297" spans="1:12">
      <c r="A2297">
        <v>3095</v>
      </c>
      <c r="B2297" t="s">
        <v>8333</v>
      </c>
      <c r="C2297" t="s">
        <v>8334</v>
      </c>
      <c r="D2297" t="s">
        <v>14</v>
      </c>
      <c r="E2297" t="s">
        <v>8335</v>
      </c>
      <c r="F2297" t="s">
        <v>81</v>
      </c>
      <c r="G2297" t="str">
        <f>"0093021"</f>
        <v>0</v>
      </c>
      <c r="H2297">
        <v>900.0</v>
      </c>
      <c r="I2297">
        <v>105.0</v>
      </c>
      <c r="J2297" t="s">
        <v>3114</v>
      </c>
      <c r="K2297" t="s">
        <v>18</v>
      </c>
      <c r="L2297" t="s">
        <v>19</v>
      </c>
    </row>
    <row r="2298" spans="1:12">
      <c r="A2298">
        <v>3096</v>
      </c>
      <c r="B2298" t="s">
        <v>8336</v>
      </c>
      <c r="C2298" t="s">
        <v>8337</v>
      </c>
      <c r="D2298" t="s">
        <v>14</v>
      </c>
      <c r="E2298" t="s">
        <v>8338</v>
      </c>
      <c r="F2298" t="s">
        <v>86</v>
      </c>
      <c r="G2298" t="str">
        <f>"0093030"</f>
        <v>0</v>
      </c>
      <c r="H2298">
        <v>900.0</v>
      </c>
      <c r="I2298">
        <v>105.0</v>
      </c>
      <c r="J2298" t="s">
        <v>1862</v>
      </c>
      <c r="K2298" t="s">
        <v>18</v>
      </c>
      <c r="L2298" t="s">
        <v>19</v>
      </c>
    </row>
    <row r="2299" spans="1:12">
      <c r="A2299">
        <v>3097</v>
      </c>
      <c r="B2299" t="s">
        <v>8339</v>
      </c>
      <c r="C2299" t="s">
        <v>8340</v>
      </c>
      <c r="D2299" t="s">
        <v>45</v>
      </c>
      <c r="E2299" t="s">
        <v>8341</v>
      </c>
      <c r="F2299" t="s">
        <v>1240</v>
      </c>
      <c r="G2299" t="str">
        <f>"0051021"</f>
        <v>0</v>
      </c>
      <c r="H2299">
        <v>1210.0</v>
      </c>
      <c r="I2299">
        <v>331.5</v>
      </c>
      <c r="J2299" t="s">
        <v>2842</v>
      </c>
      <c r="K2299" t="s">
        <v>18</v>
      </c>
      <c r="L2299" t="s">
        <v>19</v>
      </c>
    </row>
    <row r="2300" spans="1:12">
      <c r="A2300">
        <v>3098</v>
      </c>
      <c r="B2300" t="s">
        <v>8342</v>
      </c>
      <c r="C2300" t="s">
        <v>8343</v>
      </c>
      <c r="D2300" t="s">
        <v>45</v>
      </c>
      <c r="E2300" t="s">
        <v>8344</v>
      </c>
      <c r="F2300" t="s">
        <v>8345</v>
      </c>
      <c r="G2300" t="str">
        <f>"1011200"</f>
        <v>0</v>
      </c>
      <c r="H2300">
        <v>950.0</v>
      </c>
      <c r="I2300">
        <v>142.5</v>
      </c>
      <c r="J2300" t="s">
        <v>350</v>
      </c>
      <c r="K2300" t="s">
        <v>18</v>
      </c>
      <c r="L2300" t="s">
        <v>19</v>
      </c>
    </row>
    <row r="2301" spans="1:12">
      <c r="A2301">
        <v>3099</v>
      </c>
      <c r="B2301" t="s">
        <v>8346</v>
      </c>
      <c r="C2301" t="s">
        <v>246</v>
      </c>
      <c r="D2301" t="s">
        <v>45</v>
      </c>
      <c r="E2301" t="s">
        <v>8347</v>
      </c>
      <c r="F2301" t="s">
        <v>62</v>
      </c>
      <c r="G2301" t="str">
        <f>"0051010"</f>
        <v>0</v>
      </c>
      <c r="H2301">
        <v>1062.0</v>
      </c>
      <c r="I2301">
        <v>159.3</v>
      </c>
      <c r="J2301" t="s">
        <v>2338</v>
      </c>
      <c r="K2301" t="s">
        <v>18</v>
      </c>
      <c r="L2301" t="s">
        <v>19</v>
      </c>
    </row>
    <row r="2302" spans="1:12">
      <c r="A2302">
        <v>3100</v>
      </c>
      <c r="B2302" t="s">
        <v>8348</v>
      </c>
      <c r="C2302" t="s">
        <v>1000</v>
      </c>
      <c r="D2302" t="s">
        <v>14</v>
      </c>
      <c r="E2302" t="s">
        <v>8349</v>
      </c>
      <c r="F2302" t="s">
        <v>62</v>
      </c>
      <c r="G2302" t="str">
        <f>"0051010"</f>
        <v>0</v>
      </c>
      <c r="H2302">
        <v>1350.0</v>
      </c>
      <c r="I2302">
        <v>600.0</v>
      </c>
      <c r="J2302" t="s">
        <v>350</v>
      </c>
      <c r="K2302" t="s">
        <v>18</v>
      </c>
      <c r="L2302" t="s">
        <v>19</v>
      </c>
    </row>
    <row r="2303" spans="1:12">
      <c r="A2303">
        <v>3101</v>
      </c>
      <c r="B2303" t="s">
        <v>8350</v>
      </c>
      <c r="C2303" t="s">
        <v>8351</v>
      </c>
      <c r="D2303" t="s">
        <v>14</v>
      </c>
      <c r="E2303" t="s">
        <v>8352</v>
      </c>
      <c r="F2303" t="s">
        <v>195</v>
      </c>
      <c r="G2303" t="str">
        <f>"0017051"</f>
        <v>0</v>
      </c>
      <c r="H2303">
        <v>1430.0</v>
      </c>
      <c r="I2303">
        <v>214.5</v>
      </c>
      <c r="J2303" t="s">
        <v>37</v>
      </c>
      <c r="K2303" t="s">
        <v>18</v>
      </c>
      <c r="L2303" t="s">
        <v>19</v>
      </c>
    </row>
    <row r="2304" spans="1:12">
      <c r="A2304">
        <v>3102</v>
      </c>
      <c r="B2304" t="s">
        <v>8353</v>
      </c>
      <c r="C2304" t="s">
        <v>8354</v>
      </c>
      <c r="D2304" t="s">
        <v>45</v>
      </c>
      <c r="E2304" t="s">
        <v>8355</v>
      </c>
      <c r="F2304" t="s">
        <v>322</v>
      </c>
      <c r="G2304" t="str">
        <f>"0091011"</f>
        <v>0</v>
      </c>
      <c r="H2304">
        <v>900.0</v>
      </c>
      <c r="I2304">
        <v>135.0</v>
      </c>
      <c r="J2304" t="s">
        <v>1704</v>
      </c>
      <c r="K2304" t="s">
        <v>18</v>
      </c>
      <c r="L2304" t="s">
        <v>19</v>
      </c>
    </row>
    <row r="2305" spans="1:12">
      <c r="A2305">
        <v>3103</v>
      </c>
      <c r="B2305" t="s">
        <v>8356</v>
      </c>
      <c r="C2305" t="s">
        <v>8357</v>
      </c>
      <c r="D2305" t="s">
        <v>45</v>
      </c>
      <c r="E2305" t="s">
        <v>8358</v>
      </c>
      <c r="F2305" t="s">
        <v>331</v>
      </c>
      <c r="G2305" t="str">
        <f>"0101300"</f>
        <v>0</v>
      </c>
      <c r="H2305">
        <v>900.0</v>
      </c>
      <c r="I2305">
        <v>250.0</v>
      </c>
      <c r="J2305" t="s">
        <v>8359</v>
      </c>
      <c r="K2305" t="s">
        <v>18</v>
      </c>
      <c r="L2305" t="s">
        <v>19</v>
      </c>
    </row>
    <row r="2306" spans="1:12">
      <c r="A2306">
        <v>3104</v>
      </c>
      <c r="B2306" t="s">
        <v>7133</v>
      </c>
      <c r="C2306" t="s">
        <v>8360</v>
      </c>
      <c r="D2306" t="s">
        <v>14</v>
      </c>
      <c r="E2306" t="s">
        <v>8361</v>
      </c>
      <c r="F2306" t="s">
        <v>331</v>
      </c>
      <c r="G2306" t="str">
        <f>"0101300"</f>
        <v>0</v>
      </c>
      <c r="H2306">
        <v>900.0</v>
      </c>
      <c r="I2306">
        <v>135.0</v>
      </c>
      <c r="J2306" t="s">
        <v>1704</v>
      </c>
      <c r="K2306" t="s">
        <v>18</v>
      </c>
      <c r="L2306" t="s">
        <v>19</v>
      </c>
    </row>
    <row r="2307" spans="1:12">
      <c r="A2307">
        <v>3105</v>
      </c>
      <c r="B2307" t="s">
        <v>1343</v>
      </c>
      <c r="C2307" t="s">
        <v>8362</v>
      </c>
      <c r="D2307" t="s">
        <v>45</v>
      </c>
      <c r="E2307" t="s">
        <v>8363</v>
      </c>
      <c r="F2307" t="s">
        <v>1240</v>
      </c>
      <c r="G2307" t="str">
        <f>"0051021"</f>
        <v>0</v>
      </c>
      <c r="H2307">
        <v>1100.0</v>
      </c>
      <c r="I2307">
        <v>165.0</v>
      </c>
      <c r="J2307" t="s">
        <v>111</v>
      </c>
      <c r="K2307" t="s">
        <v>18</v>
      </c>
      <c r="L2307" t="s">
        <v>19</v>
      </c>
    </row>
    <row r="2308" spans="1:12">
      <c r="A2308">
        <v>3106</v>
      </c>
      <c r="B2308" t="s">
        <v>8364</v>
      </c>
      <c r="C2308" t="s">
        <v>8365</v>
      </c>
      <c r="D2308" t="s">
        <v>45</v>
      </c>
      <c r="E2308" t="s">
        <v>8366</v>
      </c>
      <c r="F2308" t="s">
        <v>331</v>
      </c>
      <c r="G2308" t="str">
        <f>"0101300"</f>
        <v>0</v>
      </c>
      <c r="H2308">
        <v>900.0</v>
      </c>
      <c r="I2308">
        <v>120.0</v>
      </c>
      <c r="J2308" t="s">
        <v>4083</v>
      </c>
      <c r="K2308" t="s">
        <v>18</v>
      </c>
      <c r="L2308" t="s">
        <v>19</v>
      </c>
    </row>
    <row r="2309" spans="1:12">
      <c r="A2309">
        <v>3107</v>
      </c>
      <c r="B2309" t="s">
        <v>1363</v>
      </c>
      <c r="C2309" t="s">
        <v>8367</v>
      </c>
      <c r="D2309" t="s">
        <v>45</v>
      </c>
      <c r="E2309" t="s">
        <v>8368</v>
      </c>
      <c r="F2309" t="s">
        <v>1240</v>
      </c>
      <c r="G2309" t="str">
        <f>"0051021"</f>
        <v>0</v>
      </c>
      <c r="H2309">
        <v>1100.0</v>
      </c>
      <c r="I2309">
        <v>250.0</v>
      </c>
      <c r="J2309" t="s">
        <v>6084</v>
      </c>
      <c r="K2309" t="s">
        <v>18</v>
      </c>
      <c r="L2309" t="s">
        <v>19</v>
      </c>
    </row>
    <row r="2310" spans="1:12">
      <c r="A2310">
        <v>3108</v>
      </c>
      <c r="B2310" t="s">
        <v>8369</v>
      </c>
      <c r="C2310" t="s">
        <v>8370</v>
      </c>
      <c r="D2310" t="s">
        <v>14</v>
      </c>
      <c r="E2310" t="s">
        <v>8371</v>
      </c>
      <c r="F2310" t="s">
        <v>455</v>
      </c>
      <c r="G2310" t="str">
        <f>"1021030"</f>
        <v>0</v>
      </c>
      <c r="H2310">
        <v>900.0</v>
      </c>
      <c r="I2310">
        <v>135.0</v>
      </c>
      <c r="J2310" t="s">
        <v>1402</v>
      </c>
      <c r="K2310" t="s">
        <v>18</v>
      </c>
      <c r="L2310" t="s">
        <v>19</v>
      </c>
    </row>
    <row r="2311" spans="1:12">
      <c r="A2311">
        <v>3109</v>
      </c>
      <c r="B2311" t="s">
        <v>8372</v>
      </c>
      <c r="C2311" t="s">
        <v>8373</v>
      </c>
      <c r="D2311" t="s">
        <v>14</v>
      </c>
      <c r="E2311" t="s">
        <v>8374</v>
      </c>
      <c r="F2311" t="s">
        <v>36</v>
      </c>
      <c r="G2311" t="str">
        <f>"6034011"</f>
        <v>0</v>
      </c>
      <c r="H2311">
        <v>900.0</v>
      </c>
      <c r="I2311">
        <v>250.0</v>
      </c>
      <c r="J2311" t="s">
        <v>3785</v>
      </c>
      <c r="K2311" t="s">
        <v>18</v>
      </c>
      <c r="L2311" t="s">
        <v>19</v>
      </c>
    </row>
    <row r="2312" spans="1:12">
      <c r="A2312">
        <v>3110</v>
      </c>
      <c r="B2312" t="s">
        <v>8375</v>
      </c>
      <c r="C2312" t="s">
        <v>8376</v>
      </c>
      <c r="D2312" t="s">
        <v>14</v>
      </c>
      <c r="E2312" t="s">
        <v>8377</v>
      </c>
      <c r="F2312" t="s">
        <v>168</v>
      </c>
      <c r="G2312" t="str">
        <f>"8035010"</f>
        <v>0</v>
      </c>
      <c r="H2312">
        <v>900.0</v>
      </c>
      <c r="I2312">
        <v>120.0</v>
      </c>
      <c r="J2312" t="s">
        <v>3760</v>
      </c>
      <c r="K2312" t="s">
        <v>18</v>
      </c>
      <c r="L2312" t="s">
        <v>19</v>
      </c>
    </row>
    <row r="2313" spans="1:12">
      <c r="A2313">
        <v>3112</v>
      </c>
      <c r="B2313" t="s">
        <v>8378</v>
      </c>
      <c r="C2313" t="s">
        <v>8379</v>
      </c>
      <c r="D2313" t="s">
        <v>45</v>
      </c>
      <c r="E2313" t="s">
        <v>8380</v>
      </c>
      <c r="F2313" t="s">
        <v>81</v>
      </c>
      <c r="G2313" t="str">
        <f>"0093021"</f>
        <v>0</v>
      </c>
      <c r="H2313">
        <v>900.0</v>
      </c>
      <c r="I2313">
        <v>120.0</v>
      </c>
      <c r="J2313" t="s">
        <v>8381</v>
      </c>
      <c r="K2313" t="s">
        <v>18</v>
      </c>
      <c r="L2313" t="s">
        <v>19</v>
      </c>
    </row>
    <row r="2314" spans="1:12">
      <c r="A2314">
        <v>3114</v>
      </c>
      <c r="B2314" t="s">
        <v>8382</v>
      </c>
      <c r="C2314" t="s">
        <v>6150</v>
      </c>
      <c r="D2314" t="s">
        <v>45</v>
      </c>
      <c r="E2314" t="s">
        <v>8383</v>
      </c>
      <c r="F2314" t="s">
        <v>322</v>
      </c>
      <c r="G2314" t="str">
        <f>"0091011"</f>
        <v>0</v>
      </c>
      <c r="H2314">
        <v>900.0</v>
      </c>
      <c r="I2314">
        <v>105.0</v>
      </c>
      <c r="J2314" t="s">
        <v>1704</v>
      </c>
      <c r="K2314" t="s">
        <v>18</v>
      </c>
      <c r="L2314" t="s">
        <v>19</v>
      </c>
    </row>
    <row r="2315" spans="1:12">
      <c r="A2315">
        <v>3115</v>
      </c>
      <c r="B2315" t="s">
        <v>8384</v>
      </c>
      <c r="C2315" t="s">
        <v>8385</v>
      </c>
      <c r="D2315" t="s">
        <v>45</v>
      </c>
      <c r="E2315" t="s">
        <v>8386</v>
      </c>
      <c r="F2315" t="s">
        <v>243</v>
      </c>
      <c r="G2315" t="str">
        <f>"0095050"</f>
        <v>0</v>
      </c>
      <c r="H2315">
        <v>900.0</v>
      </c>
      <c r="I2315">
        <v>120.0</v>
      </c>
      <c r="J2315" t="s">
        <v>2831</v>
      </c>
      <c r="K2315" t="s">
        <v>18</v>
      </c>
      <c r="L2315" t="s">
        <v>19</v>
      </c>
    </row>
    <row r="2316" spans="1:12">
      <c r="A2316">
        <v>3116</v>
      </c>
      <c r="B2316" t="s">
        <v>8387</v>
      </c>
      <c r="C2316" t="s">
        <v>8388</v>
      </c>
      <c r="D2316" t="s">
        <v>14</v>
      </c>
      <c r="E2316" t="s">
        <v>8389</v>
      </c>
      <c r="F2316" t="s">
        <v>81</v>
      </c>
      <c r="G2316" t="str">
        <f>"0093021"</f>
        <v>0</v>
      </c>
      <c r="H2316">
        <v>900.0</v>
      </c>
      <c r="I2316">
        <v>116.25</v>
      </c>
      <c r="J2316" t="s">
        <v>6414</v>
      </c>
      <c r="K2316" t="s">
        <v>18</v>
      </c>
      <c r="L2316" t="s">
        <v>19</v>
      </c>
    </row>
    <row r="2317" spans="1:12">
      <c r="A2317">
        <v>3117</v>
      </c>
      <c r="B2317" t="s">
        <v>8390</v>
      </c>
      <c r="C2317" t="s">
        <v>8391</v>
      </c>
      <c r="D2317" t="s">
        <v>14</v>
      </c>
      <c r="E2317" t="s">
        <v>8392</v>
      </c>
      <c r="F2317" t="s">
        <v>36</v>
      </c>
      <c r="G2317" t="str">
        <f>"6034011"</f>
        <v>0</v>
      </c>
      <c r="H2317">
        <v>900.0</v>
      </c>
      <c r="I2317">
        <v>105.0</v>
      </c>
      <c r="J2317" t="s">
        <v>8393</v>
      </c>
      <c r="K2317" t="s">
        <v>18</v>
      </c>
      <c r="L2317" t="s">
        <v>19</v>
      </c>
    </row>
    <row r="2318" spans="1:12">
      <c r="A2318">
        <v>3118</v>
      </c>
      <c r="B2318" t="s">
        <v>8394</v>
      </c>
      <c r="C2318" t="s">
        <v>8395</v>
      </c>
      <c r="D2318" t="s">
        <v>45</v>
      </c>
      <c r="E2318" t="s">
        <v>8396</v>
      </c>
      <c r="F2318" t="s">
        <v>81</v>
      </c>
      <c r="G2318" t="str">
        <f>"0093021"</f>
        <v>0</v>
      </c>
      <c r="H2318">
        <v>900.0</v>
      </c>
      <c r="I2318">
        <v>116.25</v>
      </c>
      <c r="J2318" t="s">
        <v>1704</v>
      </c>
      <c r="K2318" t="s">
        <v>18</v>
      </c>
      <c r="L2318" t="s">
        <v>19</v>
      </c>
    </row>
    <row r="2319" spans="1:12">
      <c r="A2319">
        <v>3119</v>
      </c>
      <c r="B2319" t="s">
        <v>6529</v>
      </c>
      <c r="C2319" t="s">
        <v>8397</v>
      </c>
      <c r="D2319" t="s">
        <v>14</v>
      </c>
      <c r="E2319" t="s">
        <v>8398</v>
      </c>
      <c r="F2319" t="s">
        <v>81</v>
      </c>
      <c r="G2319" t="str">
        <f>"0093021"</f>
        <v>0</v>
      </c>
      <c r="H2319">
        <v>900.0</v>
      </c>
      <c r="I2319">
        <v>105.0</v>
      </c>
      <c r="J2319" t="s">
        <v>4748</v>
      </c>
      <c r="K2319" t="s">
        <v>18</v>
      </c>
      <c r="L2319" t="s">
        <v>19</v>
      </c>
    </row>
    <row r="2320" spans="1:12">
      <c r="A2320">
        <v>3120</v>
      </c>
      <c r="B2320" t="s">
        <v>8399</v>
      </c>
      <c r="C2320" t="s">
        <v>8400</v>
      </c>
      <c r="D2320" t="s">
        <v>45</v>
      </c>
      <c r="E2320" t="s">
        <v>8401</v>
      </c>
      <c r="F2320" t="s">
        <v>81</v>
      </c>
      <c r="G2320" t="str">
        <f>"0093021"</f>
        <v>0</v>
      </c>
      <c r="H2320">
        <v>900.0</v>
      </c>
      <c r="I2320">
        <v>105.0</v>
      </c>
      <c r="J2320" t="s">
        <v>4748</v>
      </c>
      <c r="K2320" t="s">
        <v>18</v>
      </c>
      <c r="L2320" t="s">
        <v>19</v>
      </c>
    </row>
    <row r="2321" spans="1:12">
      <c r="A2321">
        <v>3121</v>
      </c>
      <c r="B2321" t="s">
        <v>8402</v>
      </c>
      <c r="C2321" t="s">
        <v>8403</v>
      </c>
      <c r="D2321" t="s">
        <v>45</v>
      </c>
      <c r="E2321" t="s">
        <v>8404</v>
      </c>
      <c r="F2321" t="s">
        <v>81</v>
      </c>
      <c r="G2321" t="str">
        <f>"0093021"</f>
        <v>0</v>
      </c>
      <c r="H2321">
        <v>900.0</v>
      </c>
      <c r="I2321">
        <v>105.0</v>
      </c>
      <c r="J2321" t="s">
        <v>4748</v>
      </c>
      <c r="K2321" t="s">
        <v>18</v>
      </c>
      <c r="L2321" t="s">
        <v>19</v>
      </c>
    </row>
    <row r="2322" spans="1:12">
      <c r="A2322">
        <v>3122</v>
      </c>
      <c r="B2322" t="s">
        <v>8405</v>
      </c>
      <c r="C2322" t="s">
        <v>8406</v>
      </c>
      <c r="D2322" t="s">
        <v>14</v>
      </c>
      <c r="E2322" t="s">
        <v>8407</v>
      </c>
      <c r="F2322" t="s">
        <v>81</v>
      </c>
      <c r="G2322" t="str">
        <f>"0093021"</f>
        <v>0</v>
      </c>
      <c r="H2322">
        <v>900.0</v>
      </c>
      <c r="I2322">
        <v>105.0</v>
      </c>
      <c r="J2322" t="s">
        <v>226</v>
      </c>
      <c r="K2322" t="s">
        <v>18</v>
      </c>
      <c r="L2322" t="s">
        <v>19</v>
      </c>
    </row>
    <row r="2323" spans="1:12">
      <c r="A2323">
        <v>3123</v>
      </c>
      <c r="B2323" t="s">
        <v>8408</v>
      </c>
      <c r="C2323" t="s">
        <v>8409</v>
      </c>
      <c r="D2323" t="s">
        <v>45</v>
      </c>
      <c r="E2323" t="s">
        <v>8410</v>
      </c>
      <c r="F2323" t="s">
        <v>81</v>
      </c>
      <c r="G2323" t="str">
        <f>"0093021"</f>
        <v>0</v>
      </c>
      <c r="H2323">
        <v>900.0</v>
      </c>
      <c r="I2323">
        <v>250.0</v>
      </c>
      <c r="J2323" t="s">
        <v>8411</v>
      </c>
      <c r="K2323" t="s">
        <v>18</v>
      </c>
      <c r="L2323" t="s">
        <v>19</v>
      </c>
    </row>
    <row r="2324" spans="1:12">
      <c r="A2324">
        <v>3124</v>
      </c>
      <c r="B2324" t="s">
        <v>8412</v>
      </c>
      <c r="C2324" t="s">
        <v>8413</v>
      </c>
      <c r="D2324" t="s">
        <v>45</v>
      </c>
      <c r="E2324" t="s">
        <v>8414</v>
      </c>
      <c r="F2324" t="s">
        <v>36</v>
      </c>
      <c r="G2324" t="str">
        <f>"6034011"</f>
        <v>0</v>
      </c>
      <c r="H2324">
        <v>900.0</v>
      </c>
      <c r="I2324">
        <v>105.0</v>
      </c>
      <c r="J2324" t="s">
        <v>2400</v>
      </c>
      <c r="K2324" t="s">
        <v>18</v>
      </c>
      <c r="L2324" t="s">
        <v>19</v>
      </c>
    </row>
    <row r="2325" spans="1:12">
      <c r="A2325">
        <v>3125</v>
      </c>
      <c r="B2325" t="s">
        <v>8415</v>
      </c>
      <c r="C2325" t="s">
        <v>8416</v>
      </c>
      <c r="D2325" t="s">
        <v>45</v>
      </c>
      <c r="E2325" t="s">
        <v>8417</v>
      </c>
      <c r="F2325" t="s">
        <v>81</v>
      </c>
      <c r="G2325" t="str">
        <f>"0093021"</f>
        <v>0</v>
      </c>
      <c r="H2325">
        <v>900.0</v>
      </c>
      <c r="I2325">
        <v>105.0</v>
      </c>
      <c r="J2325" t="s">
        <v>7076</v>
      </c>
      <c r="K2325" t="s">
        <v>18</v>
      </c>
      <c r="L2325" t="s">
        <v>19</v>
      </c>
    </row>
    <row r="2326" spans="1:12">
      <c r="A2326">
        <v>3127</v>
      </c>
      <c r="B2326" t="s">
        <v>8418</v>
      </c>
      <c r="C2326" t="s">
        <v>8419</v>
      </c>
      <c r="D2326" t="s">
        <v>45</v>
      </c>
      <c r="E2326" t="s">
        <v>8420</v>
      </c>
      <c r="F2326" t="s">
        <v>322</v>
      </c>
      <c r="G2326" t="str">
        <f>"0091011"</f>
        <v>0</v>
      </c>
      <c r="H2326">
        <v>900.0</v>
      </c>
      <c r="I2326">
        <v>105.0</v>
      </c>
      <c r="J2326" t="s">
        <v>8421</v>
      </c>
      <c r="K2326" t="s">
        <v>18</v>
      </c>
      <c r="L2326" t="s">
        <v>19</v>
      </c>
    </row>
    <row r="2327" spans="1:12">
      <c r="A2327">
        <v>3128</v>
      </c>
      <c r="B2327" t="s">
        <v>8422</v>
      </c>
      <c r="C2327" t="s">
        <v>8423</v>
      </c>
      <c r="D2327" t="s">
        <v>45</v>
      </c>
      <c r="E2327" t="s">
        <v>8424</v>
      </c>
      <c r="F2327" t="s">
        <v>81</v>
      </c>
      <c r="G2327" t="str">
        <f>"0093021"</f>
        <v>0</v>
      </c>
      <c r="H2327">
        <v>900.0</v>
      </c>
      <c r="I2327">
        <v>105.0</v>
      </c>
      <c r="J2327" t="s">
        <v>6784</v>
      </c>
      <c r="K2327" t="s">
        <v>18</v>
      </c>
      <c r="L2327" t="s">
        <v>19</v>
      </c>
    </row>
    <row r="2328" spans="1:12">
      <c r="A2328">
        <v>3129</v>
      </c>
      <c r="B2328" t="s">
        <v>8425</v>
      </c>
      <c r="C2328" t="s">
        <v>428</v>
      </c>
      <c r="D2328" t="s">
        <v>45</v>
      </c>
      <c r="E2328" t="s">
        <v>8426</v>
      </c>
      <c r="F2328" t="s">
        <v>81</v>
      </c>
      <c r="G2328" t="str">
        <f>"0093021"</f>
        <v>0</v>
      </c>
      <c r="H2328">
        <v>900.0</v>
      </c>
      <c r="I2328">
        <v>112.5</v>
      </c>
      <c r="J2328" t="s">
        <v>909</v>
      </c>
      <c r="K2328" t="s">
        <v>18</v>
      </c>
      <c r="L2328" t="s">
        <v>19</v>
      </c>
    </row>
    <row r="2329" spans="1:12">
      <c r="A2329">
        <v>3130</v>
      </c>
      <c r="B2329" t="s">
        <v>8427</v>
      </c>
      <c r="C2329" t="s">
        <v>8428</v>
      </c>
      <c r="D2329" t="s">
        <v>45</v>
      </c>
      <c r="E2329" t="s">
        <v>8429</v>
      </c>
      <c r="F2329" t="s">
        <v>81</v>
      </c>
      <c r="G2329" t="str">
        <f>"0093021"</f>
        <v>0</v>
      </c>
      <c r="H2329">
        <v>900.0</v>
      </c>
      <c r="I2329">
        <v>120.0</v>
      </c>
      <c r="J2329" t="s">
        <v>4490</v>
      </c>
      <c r="K2329" t="s">
        <v>18</v>
      </c>
      <c r="L2329" t="s">
        <v>19</v>
      </c>
    </row>
    <row r="2330" spans="1:12">
      <c r="A2330">
        <v>3131</v>
      </c>
      <c r="B2330" t="s">
        <v>8430</v>
      </c>
      <c r="C2330" t="s">
        <v>8431</v>
      </c>
      <c r="D2330" t="s">
        <v>45</v>
      </c>
      <c r="E2330" t="s">
        <v>8432</v>
      </c>
      <c r="F2330" t="s">
        <v>81</v>
      </c>
      <c r="G2330" t="str">
        <f>"0093021"</f>
        <v>0</v>
      </c>
      <c r="H2330">
        <v>900.0</v>
      </c>
      <c r="I2330">
        <v>120.0</v>
      </c>
      <c r="J2330" t="s">
        <v>4777</v>
      </c>
      <c r="K2330" t="s">
        <v>18</v>
      </c>
      <c r="L2330" t="s">
        <v>19</v>
      </c>
    </row>
    <row r="2331" spans="1:12">
      <c r="A2331">
        <v>3132</v>
      </c>
      <c r="B2331" t="s">
        <v>8433</v>
      </c>
      <c r="C2331" t="s">
        <v>8434</v>
      </c>
      <c r="D2331" t="s">
        <v>45</v>
      </c>
      <c r="E2331" t="s">
        <v>8435</v>
      </c>
      <c r="F2331" t="s">
        <v>81</v>
      </c>
      <c r="G2331" t="str">
        <f>"0093021"</f>
        <v>0</v>
      </c>
      <c r="H2331">
        <v>900.0</v>
      </c>
      <c r="I2331">
        <v>115.5</v>
      </c>
      <c r="J2331" t="s">
        <v>187</v>
      </c>
      <c r="K2331" t="s">
        <v>18</v>
      </c>
      <c r="L2331" t="s">
        <v>19</v>
      </c>
    </row>
    <row r="2332" spans="1:12">
      <c r="A2332">
        <v>3133</v>
      </c>
      <c r="B2332" t="s">
        <v>8436</v>
      </c>
      <c r="C2332" t="s">
        <v>8437</v>
      </c>
      <c r="D2332" t="s">
        <v>45</v>
      </c>
      <c r="E2332" t="s">
        <v>8438</v>
      </c>
      <c r="F2332" t="s">
        <v>81</v>
      </c>
      <c r="G2332" t="str">
        <f>"0093021"</f>
        <v>0</v>
      </c>
      <c r="H2332">
        <v>900.0</v>
      </c>
      <c r="I2332">
        <v>105.0</v>
      </c>
      <c r="J2332" t="s">
        <v>8439</v>
      </c>
      <c r="K2332" t="s">
        <v>18</v>
      </c>
      <c r="L2332" t="s">
        <v>19</v>
      </c>
    </row>
    <row r="2333" spans="1:12">
      <c r="A2333">
        <v>3134</v>
      </c>
      <c r="B2333" t="s">
        <v>5662</v>
      </c>
      <c r="C2333" t="s">
        <v>8440</v>
      </c>
      <c r="D2333" t="s">
        <v>14</v>
      </c>
      <c r="E2333" t="s">
        <v>8441</v>
      </c>
      <c r="F2333" t="s">
        <v>36</v>
      </c>
      <c r="G2333" t="str">
        <f>"6034011"</f>
        <v>0</v>
      </c>
      <c r="H2333">
        <v>900.0</v>
      </c>
      <c r="I2333">
        <v>135.0</v>
      </c>
      <c r="J2333" t="s">
        <v>8442</v>
      </c>
      <c r="K2333" t="s">
        <v>18</v>
      </c>
      <c r="L2333" t="s">
        <v>19</v>
      </c>
    </row>
    <row r="2334" spans="1:12">
      <c r="A2334">
        <v>3135</v>
      </c>
      <c r="B2334" t="s">
        <v>8443</v>
      </c>
      <c r="C2334" t="s">
        <v>8444</v>
      </c>
      <c r="D2334" t="s">
        <v>45</v>
      </c>
      <c r="E2334" t="s">
        <v>8445</v>
      </c>
      <c r="F2334" t="s">
        <v>243</v>
      </c>
      <c r="G2334" t="str">
        <f>"0095050"</f>
        <v>0</v>
      </c>
      <c r="H2334">
        <v>1265.0</v>
      </c>
      <c r="I2334">
        <v>189.75</v>
      </c>
      <c r="J2334" t="s">
        <v>4200</v>
      </c>
      <c r="K2334" t="s">
        <v>18</v>
      </c>
      <c r="L2334" t="s">
        <v>19</v>
      </c>
    </row>
    <row r="2335" spans="1:12">
      <c r="A2335">
        <v>3136</v>
      </c>
      <c r="B2335" t="s">
        <v>8446</v>
      </c>
      <c r="C2335" t="s">
        <v>8447</v>
      </c>
      <c r="D2335" t="s">
        <v>45</v>
      </c>
      <c r="E2335" t="s">
        <v>8448</v>
      </c>
      <c r="F2335" t="s">
        <v>798</v>
      </c>
      <c r="G2335" t="str">
        <f>"8011021"</f>
        <v>0</v>
      </c>
      <c r="H2335">
        <v>900.0</v>
      </c>
      <c r="I2335">
        <v>120.0</v>
      </c>
      <c r="J2335" t="s">
        <v>8449</v>
      </c>
      <c r="K2335" t="s">
        <v>18</v>
      </c>
      <c r="L2335" t="s">
        <v>19</v>
      </c>
    </row>
    <row r="2336" spans="1:12">
      <c r="A2336">
        <v>3137</v>
      </c>
      <c r="B2336" t="s">
        <v>8450</v>
      </c>
      <c r="C2336" t="s">
        <v>8451</v>
      </c>
      <c r="D2336" t="s">
        <v>14</v>
      </c>
      <c r="E2336" t="s">
        <v>8452</v>
      </c>
      <c r="F2336" t="s">
        <v>1652</v>
      </c>
      <c r="G2336" t="str">
        <f>"8026041"</f>
        <v>0</v>
      </c>
      <c r="H2336">
        <v>900.0</v>
      </c>
      <c r="I2336">
        <v>120.0</v>
      </c>
      <c r="J2336" t="s">
        <v>8453</v>
      </c>
      <c r="K2336" t="s">
        <v>18</v>
      </c>
      <c r="L2336" t="s">
        <v>19</v>
      </c>
    </row>
    <row r="2337" spans="1:12">
      <c r="A2337">
        <v>3138</v>
      </c>
      <c r="B2337" t="s">
        <v>8454</v>
      </c>
      <c r="C2337" t="s">
        <v>8455</v>
      </c>
      <c r="D2337" t="s">
        <v>14</v>
      </c>
      <c r="E2337" t="s">
        <v>8456</v>
      </c>
      <c r="F2337" t="s">
        <v>1652</v>
      </c>
      <c r="G2337" t="str">
        <f>"8026041"</f>
        <v>0</v>
      </c>
      <c r="H2337">
        <v>900.0</v>
      </c>
      <c r="I2337">
        <v>120.0</v>
      </c>
      <c r="J2337" t="s">
        <v>8457</v>
      </c>
      <c r="K2337" t="s">
        <v>18</v>
      </c>
      <c r="L2337" t="s">
        <v>19</v>
      </c>
    </row>
    <row r="2338" spans="1:12">
      <c r="A2338">
        <v>3139</v>
      </c>
      <c r="B2338" t="s">
        <v>8458</v>
      </c>
      <c r="C2338" t="s">
        <v>8459</v>
      </c>
      <c r="D2338" t="s">
        <v>14</v>
      </c>
      <c r="E2338" t="s">
        <v>8460</v>
      </c>
      <c r="F2338" t="s">
        <v>1652</v>
      </c>
      <c r="G2338" t="str">
        <f>"8026041"</f>
        <v>0</v>
      </c>
      <c r="H2338">
        <v>900.0</v>
      </c>
      <c r="I2338">
        <v>120.0</v>
      </c>
      <c r="J2338" t="s">
        <v>443</v>
      </c>
      <c r="K2338" t="s">
        <v>18</v>
      </c>
      <c r="L2338" t="s">
        <v>19</v>
      </c>
    </row>
    <row r="2339" spans="1:12">
      <c r="A2339">
        <v>3140</v>
      </c>
      <c r="B2339" t="s">
        <v>8461</v>
      </c>
      <c r="C2339" t="s">
        <v>8462</v>
      </c>
      <c r="D2339" t="s">
        <v>14</v>
      </c>
      <c r="E2339" t="s">
        <v>8463</v>
      </c>
      <c r="F2339" t="s">
        <v>1652</v>
      </c>
      <c r="G2339" t="str">
        <f>"8026041"</f>
        <v>0</v>
      </c>
      <c r="H2339">
        <v>900.0</v>
      </c>
      <c r="I2339">
        <v>270.0</v>
      </c>
      <c r="J2339" t="s">
        <v>4125</v>
      </c>
      <c r="K2339" t="s">
        <v>18</v>
      </c>
      <c r="L2339" t="s">
        <v>19</v>
      </c>
    </row>
    <row r="2340" spans="1:12">
      <c r="A2340">
        <v>3141</v>
      </c>
      <c r="B2340" t="s">
        <v>8464</v>
      </c>
      <c r="C2340" t="s">
        <v>8465</v>
      </c>
      <c r="D2340" t="s">
        <v>14</v>
      </c>
      <c r="E2340" t="s">
        <v>8466</v>
      </c>
      <c r="F2340" t="s">
        <v>1652</v>
      </c>
      <c r="G2340" t="str">
        <f>"8026041"</f>
        <v>0</v>
      </c>
      <c r="H2340">
        <v>900.0</v>
      </c>
      <c r="I2340">
        <v>120.0</v>
      </c>
      <c r="J2340" t="s">
        <v>3408</v>
      </c>
      <c r="K2340" t="s">
        <v>18</v>
      </c>
      <c r="L2340" t="s">
        <v>19</v>
      </c>
    </row>
    <row r="2341" spans="1:12">
      <c r="A2341">
        <v>3143</v>
      </c>
      <c r="B2341" t="s">
        <v>8467</v>
      </c>
      <c r="C2341" t="s">
        <v>8468</v>
      </c>
      <c r="D2341" t="s">
        <v>14</v>
      </c>
      <c r="E2341" t="s">
        <v>8469</v>
      </c>
      <c r="F2341" t="s">
        <v>81</v>
      </c>
      <c r="G2341" t="str">
        <f>"0093021"</f>
        <v>0</v>
      </c>
      <c r="H2341">
        <v>900.0</v>
      </c>
      <c r="I2341">
        <v>135.0</v>
      </c>
      <c r="J2341" t="s">
        <v>8470</v>
      </c>
      <c r="K2341" t="s">
        <v>18</v>
      </c>
      <c r="L2341" t="s">
        <v>19</v>
      </c>
    </row>
    <row r="2342" spans="1:12">
      <c r="A2342">
        <v>3144</v>
      </c>
      <c r="B2342" t="s">
        <v>7573</v>
      </c>
      <c r="C2342" t="s">
        <v>8471</v>
      </c>
      <c r="D2342" t="s">
        <v>14</v>
      </c>
      <c r="E2342" t="s">
        <v>8472</v>
      </c>
      <c r="F2342" t="s">
        <v>195</v>
      </c>
      <c r="G2342" t="str">
        <f>"0017051"</f>
        <v>0</v>
      </c>
      <c r="H2342">
        <v>900.0</v>
      </c>
      <c r="I2342">
        <v>120.0</v>
      </c>
      <c r="J2342" t="s">
        <v>844</v>
      </c>
      <c r="K2342" t="s">
        <v>18</v>
      </c>
      <c r="L2342" t="s">
        <v>19</v>
      </c>
    </row>
    <row r="2343" spans="1:12">
      <c r="A2343">
        <v>3145</v>
      </c>
      <c r="B2343" t="s">
        <v>8473</v>
      </c>
      <c r="C2343" t="s">
        <v>8474</v>
      </c>
      <c r="D2343" t="s">
        <v>14</v>
      </c>
      <c r="E2343" t="s">
        <v>8475</v>
      </c>
      <c r="F2343" t="s">
        <v>195</v>
      </c>
      <c r="G2343" t="str">
        <f>"0017051"</f>
        <v>0</v>
      </c>
      <c r="H2343">
        <v>1688.0</v>
      </c>
      <c r="I2343">
        <v>253.2</v>
      </c>
      <c r="J2343" t="s">
        <v>3095</v>
      </c>
      <c r="K2343" t="s">
        <v>18</v>
      </c>
      <c r="L2343" t="s">
        <v>19</v>
      </c>
    </row>
    <row r="2344" spans="1:12">
      <c r="A2344">
        <v>3146</v>
      </c>
      <c r="B2344" t="s">
        <v>8476</v>
      </c>
      <c r="C2344" t="s">
        <v>8477</v>
      </c>
      <c r="D2344" t="s">
        <v>45</v>
      </c>
      <c r="E2344" t="s">
        <v>8478</v>
      </c>
      <c r="F2344" t="s">
        <v>322</v>
      </c>
      <c r="G2344" t="str">
        <f>"0091011"</f>
        <v>0</v>
      </c>
      <c r="H2344">
        <v>900.0</v>
      </c>
      <c r="I2344">
        <v>105.0</v>
      </c>
      <c r="J2344" t="s">
        <v>7770</v>
      </c>
      <c r="K2344" t="s">
        <v>18</v>
      </c>
      <c r="L2344" t="s">
        <v>19</v>
      </c>
    </row>
    <row r="2345" spans="1:12">
      <c r="A2345">
        <v>3148</v>
      </c>
      <c r="B2345" t="s">
        <v>8479</v>
      </c>
      <c r="C2345" t="s">
        <v>8480</v>
      </c>
      <c r="D2345" t="s">
        <v>14</v>
      </c>
      <c r="E2345" t="s">
        <v>8481</v>
      </c>
      <c r="F2345" t="s">
        <v>1652</v>
      </c>
      <c r="G2345" t="str">
        <f>"8026041"</f>
        <v>0</v>
      </c>
      <c r="H2345">
        <v>900.0</v>
      </c>
      <c r="I2345">
        <v>120.0</v>
      </c>
      <c r="J2345" t="s">
        <v>7770</v>
      </c>
      <c r="K2345" t="s">
        <v>18</v>
      </c>
      <c r="L2345" t="s">
        <v>19</v>
      </c>
    </row>
    <row r="2346" spans="1:12">
      <c r="A2346">
        <v>3149</v>
      </c>
      <c r="B2346" t="s">
        <v>6850</v>
      </c>
      <c r="C2346" t="s">
        <v>8482</v>
      </c>
      <c r="D2346" t="s">
        <v>14</v>
      </c>
      <c r="E2346" t="s">
        <v>8483</v>
      </c>
      <c r="F2346" t="s">
        <v>1652</v>
      </c>
      <c r="G2346" t="str">
        <f>"8026041"</f>
        <v>0</v>
      </c>
      <c r="H2346">
        <v>900.0</v>
      </c>
      <c r="I2346">
        <v>120.0</v>
      </c>
      <c r="J2346" t="s">
        <v>8484</v>
      </c>
      <c r="K2346" t="s">
        <v>18</v>
      </c>
      <c r="L2346" t="s">
        <v>19</v>
      </c>
    </row>
    <row r="2347" spans="1:12">
      <c r="A2347">
        <v>3150</v>
      </c>
      <c r="B2347" t="s">
        <v>1457</v>
      </c>
      <c r="C2347" t="s">
        <v>8485</v>
      </c>
      <c r="D2347" t="s">
        <v>14</v>
      </c>
      <c r="E2347" t="s">
        <v>8486</v>
      </c>
      <c r="F2347" t="s">
        <v>1652</v>
      </c>
      <c r="G2347" t="str">
        <f>"8026041"</f>
        <v>0</v>
      </c>
      <c r="H2347">
        <v>900.0</v>
      </c>
      <c r="I2347">
        <v>120.0</v>
      </c>
      <c r="J2347" t="s">
        <v>8487</v>
      </c>
      <c r="K2347" t="s">
        <v>18</v>
      </c>
      <c r="L2347" t="s">
        <v>19</v>
      </c>
    </row>
    <row r="2348" spans="1:12">
      <c r="A2348">
        <v>3151</v>
      </c>
      <c r="B2348" t="s">
        <v>8488</v>
      </c>
      <c r="C2348" t="s">
        <v>8489</v>
      </c>
      <c r="D2348" t="s">
        <v>14</v>
      </c>
      <c r="E2348" t="s">
        <v>8490</v>
      </c>
      <c r="F2348" t="s">
        <v>81</v>
      </c>
      <c r="G2348" t="str">
        <f>"0093021"</f>
        <v>0</v>
      </c>
      <c r="H2348">
        <v>900.0</v>
      </c>
      <c r="I2348">
        <v>105.0</v>
      </c>
      <c r="J2348" t="s">
        <v>7104</v>
      </c>
      <c r="K2348" t="s">
        <v>18</v>
      </c>
      <c r="L2348" t="s">
        <v>19</v>
      </c>
    </row>
    <row r="2349" spans="1:12">
      <c r="A2349">
        <v>3152</v>
      </c>
      <c r="B2349" t="s">
        <v>8491</v>
      </c>
      <c r="C2349" t="s">
        <v>8492</v>
      </c>
      <c r="D2349" t="s">
        <v>45</v>
      </c>
      <c r="E2349" t="s">
        <v>8493</v>
      </c>
      <c r="F2349" t="s">
        <v>81</v>
      </c>
      <c r="G2349" t="str">
        <f>"0093021"</f>
        <v>0</v>
      </c>
      <c r="H2349">
        <v>900.0</v>
      </c>
      <c r="I2349">
        <v>105.0</v>
      </c>
      <c r="J2349" t="s">
        <v>8494</v>
      </c>
      <c r="K2349" t="s">
        <v>18</v>
      </c>
      <c r="L2349" t="s">
        <v>19</v>
      </c>
    </row>
    <row r="2350" spans="1:12">
      <c r="A2350">
        <v>3153</v>
      </c>
      <c r="B2350" t="s">
        <v>8495</v>
      </c>
      <c r="C2350" t="s">
        <v>8496</v>
      </c>
      <c r="D2350" t="s">
        <v>45</v>
      </c>
      <c r="E2350" t="s">
        <v>8497</v>
      </c>
      <c r="F2350" t="s">
        <v>86</v>
      </c>
      <c r="G2350" t="str">
        <f>"0093030"</f>
        <v>0</v>
      </c>
      <c r="H2350">
        <v>2704.0</v>
      </c>
      <c r="I2350">
        <v>405.6</v>
      </c>
      <c r="J2350" t="s">
        <v>6337</v>
      </c>
      <c r="K2350" t="s">
        <v>18</v>
      </c>
      <c r="L2350" t="s">
        <v>19</v>
      </c>
    </row>
    <row r="2351" spans="1:12">
      <c r="A2351">
        <v>3154</v>
      </c>
      <c r="B2351" t="s">
        <v>8498</v>
      </c>
      <c r="C2351" t="s">
        <v>8499</v>
      </c>
      <c r="D2351" t="s">
        <v>14</v>
      </c>
      <c r="E2351" t="s">
        <v>8500</v>
      </c>
      <c r="F2351" t="s">
        <v>716</v>
      </c>
      <c r="G2351" t="str">
        <f>"8026043"</f>
        <v>0</v>
      </c>
      <c r="H2351">
        <v>1100.0</v>
      </c>
      <c r="I2351">
        <v>165.0</v>
      </c>
      <c r="J2351" t="s">
        <v>8501</v>
      </c>
      <c r="K2351" t="s">
        <v>18</v>
      </c>
      <c r="L2351" t="s">
        <v>19</v>
      </c>
    </row>
    <row r="2352" spans="1:12">
      <c r="A2352">
        <v>3155</v>
      </c>
      <c r="B2352" t="s">
        <v>8502</v>
      </c>
      <c r="C2352" t="s">
        <v>8503</v>
      </c>
      <c r="D2352" t="s">
        <v>45</v>
      </c>
      <c r="E2352" t="s">
        <v>8504</v>
      </c>
      <c r="F2352" t="s">
        <v>195</v>
      </c>
      <c r="G2352" t="str">
        <f>"0017051"</f>
        <v>0</v>
      </c>
      <c r="H2352">
        <v>900.0</v>
      </c>
      <c r="I2352">
        <v>135.0</v>
      </c>
      <c r="J2352" t="s">
        <v>8505</v>
      </c>
      <c r="K2352" t="s">
        <v>18</v>
      </c>
      <c r="L2352" t="s">
        <v>19</v>
      </c>
    </row>
    <row r="2353" spans="1:12">
      <c r="A2353">
        <v>3156</v>
      </c>
      <c r="B2353" t="s">
        <v>8506</v>
      </c>
      <c r="C2353" t="s">
        <v>8507</v>
      </c>
      <c r="D2353" t="s">
        <v>14</v>
      </c>
      <c r="E2353" t="s">
        <v>8508</v>
      </c>
      <c r="F2353" t="s">
        <v>8509</v>
      </c>
      <c r="G2353" t="str">
        <f>"7014050"</f>
        <v>0</v>
      </c>
      <c r="H2353">
        <v>2200.0</v>
      </c>
      <c r="I2353">
        <v>330.0</v>
      </c>
      <c r="J2353" t="s">
        <v>8510</v>
      </c>
      <c r="K2353" t="s">
        <v>18</v>
      </c>
      <c r="L2353" t="s">
        <v>19</v>
      </c>
    </row>
    <row r="2354" spans="1:12">
      <c r="A2354">
        <v>3157</v>
      </c>
      <c r="B2354" t="s">
        <v>8511</v>
      </c>
      <c r="C2354" t="s">
        <v>8512</v>
      </c>
      <c r="D2354" t="s">
        <v>14</v>
      </c>
      <c r="E2354" t="s">
        <v>8513</v>
      </c>
      <c r="F2354" t="s">
        <v>716</v>
      </c>
      <c r="G2354" t="str">
        <f>"8026043"</f>
        <v>0</v>
      </c>
      <c r="H2354">
        <v>1400.0</v>
      </c>
      <c r="I2354">
        <v>210.0</v>
      </c>
      <c r="J2354" t="s">
        <v>169</v>
      </c>
      <c r="K2354" t="s">
        <v>18</v>
      </c>
      <c r="L2354" t="s">
        <v>19</v>
      </c>
    </row>
    <row r="2355" spans="1:12">
      <c r="A2355">
        <v>3158</v>
      </c>
      <c r="B2355" t="s">
        <v>6529</v>
      </c>
      <c r="C2355" t="s">
        <v>8514</v>
      </c>
      <c r="D2355" t="s">
        <v>14</v>
      </c>
      <c r="E2355" t="s">
        <v>8515</v>
      </c>
      <c r="F2355" t="s">
        <v>81</v>
      </c>
      <c r="G2355" t="str">
        <f>"0093021"</f>
        <v>0</v>
      </c>
      <c r="H2355">
        <v>900.0</v>
      </c>
      <c r="I2355">
        <v>105.0</v>
      </c>
      <c r="J2355" t="s">
        <v>7219</v>
      </c>
      <c r="K2355" t="s">
        <v>18</v>
      </c>
      <c r="L2355" t="s">
        <v>19</v>
      </c>
    </row>
    <row r="2356" spans="1:12">
      <c r="A2356">
        <v>3159</v>
      </c>
      <c r="B2356" t="s">
        <v>8516</v>
      </c>
      <c r="C2356" t="s">
        <v>8517</v>
      </c>
      <c r="D2356" t="s">
        <v>45</v>
      </c>
      <c r="E2356" t="s">
        <v>8518</v>
      </c>
      <c r="F2356" t="s">
        <v>195</v>
      </c>
      <c r="G2356" t="str">
        <f>"0017051"</f>
        <v>0</v>
      </c>
      <c r="H2356">
        <v>1320.0</v>
      </c>
      <c r="I2356">
        <v>198.0</v>
      </c>
      <c r="J2356" t="s">
        <v>5881</v>
      </c>
      <c r="K2356" t="s">
        <v>18</v>
      </c>
      <c r="L2356" t="s">
        <v>19</v>
      </c>
    </row>
    <row r="2357" spans="1:12">
      <c r="A2357">
        <v>3160</v>
      </c>
      <c r="B2357" t="s">
        <v>8519</v>
      </c>
      <c r="C2357" t="s">
        <v>8520</v>
      </c>
      <c r="D2357" t="s">
        <v>45</v>
      </c>
      <c r="E2357" t="s">
        <v>8521</v>
      </c>
      <c r="F2357" t="s">
        <v>798</v>
      </c>
      <c r="G2357" t="str">
        <f>"8011021"</f>
        <v>0</v>
      </c>
      <c r="H2357">
        <v>1000.0</v>
      </c>
      <c r="I2357">
        <v>150.0</v>
      </c>
      <c r="J2357" t="s">
        <v>2605</v>
      </c>
      <c r="K2357" t="s">
        <v>18</v>
      </c>
      <c r="L2357" t="s">
        <v>19</v>
      </c>
    </row>
    <row r="2358" spans="1:12">
      <c r="A2358">
        <v>3161</v>
      </c>
      <c r="B2358" t="s">
        <v>8522</v>
      </c>
      <c r="C2358" t="s">
        <v>8523</v>
      </c>
      <c r="D2358" t="s">
        <v>14</v>
      </c>
      <c r="E2358" t="s">
        <v>8524</v>
      </c>
      <c r="F2358" t="s">
        <v>3720</v>
      </c>
      <c r="G2358" t="str">
        <f>"6012030"</f>
        <v>0</v>
      </c>
      <c r="H2358">
        <v>1870.0</v>
      </c>
      <c r="I2358">
        <v>280.5</v>
      </c>
      <c r="J2358" t="s">
        <v>3408</v>
      </c>
      <c r="K2358" t="s">
        <v>18</v>
      </c>
      <c r="L2358" t="s">
        <v>19</v>
      </c>
    </row>
    <row r="2359" spans="1:12">
      <c r="A2359">
        <v>3162</v>
      </c>
      <c r="B2359" t="s">
        <v>8525</v>
      </c>
      <c r="C2359" t="s">
        <v>8526</v>
      </c>
      <c r="D2359" t="s">
        <v>14</v>
      </c>
      <c r="E2359" t="s">
        <v>8527</v>
      </c>
      <c r="F2359" t="s">
        <v>3720</v>
      </c>
      <c r="G2359" t="str">
        <f>"6012030"</f>
        <v>0</v>
      </c>
      <c r="H2359">
        <v>1650.0</v>
      </c>
      <c r="I2359">
        <v>247.5</v>
      </c>
      <c r="J2359" t="s">
        <v>3408</v>
      </c>
      <c r="K2359" t="s">
        <v>18</v>
      </c>
      <c r="L2359" t="s">
        <v>19</v>
      </c>
    </row>
    <row r="2360" spans="1:12">
      <c r="A2360">
        <v>3163</v>
      </c>
      <c r="B2360" t="s">
        <v>8528</v>
      </c>
      <c r="C2360" t="s">
        <v>8529</v>
      </c>
      <c r="D2360" t="s">
        <v>14</v>
      </c>
      <c r="E2360" t="s">
        <v>8530</v>
      </c>
      <c r="F2360" t="s">
        <v>6016</v>
      </c>
      <c r="G2360" t="str">
        <f>"0013013"</f>
        <v>0</v>
      </c>
      <c r="H2360">
        <v>2100.0</v>
      </c>
      <c r="I2360">
        <v>315.0</v>
      </c>
      <c r="J2360" t="s">
        <v>8531</v>
      </c>
      <c r="K2360" t="s">
        <v>18</v>
      </c>
      <c r="L2360" t="s">
        <v>19</v>
      </c>
    </row>
    <row r="2361" spans="1:12">
      <c r="A2361">
        <v>3164</v>
      </c>
      <c r="B2361" t="s">
        <v>8532</v>
      </c>
      <c r="C2361" t="s">
        <v>8533</v>
      </c>
      <c r="D2361" t="s">
        <v>45</v>
      </c>
      <c r="E2361" t="s">
        <v>8534</v>
      </c>
      <c r="F2361" t="s">
        <v>81</v>
      </c>
      <c r="G2361" t="str">
        <f>"0093021"</f>
        <v>0</v>
      </c>
      <c r="H2361">
        <v>900.0</v>
      </c>
      <c r="I2361">
        <v>120.0</v>
      </c>
      <c r="J2361" t="s">
        <v>7521</v>
      </c>
      <c r="K2361" t="s">
        <v>18</v>
      </c>
      <c r="L2361" t="s">
        <v>19</v>
      </c>
    </row>
    <row r="2362" spans="1:12">
      <c r="A2362">
        <v>3165</v>
      </c>
      <c r="B2362" t="s">
        <v>8535</v>
      </c>
      <c r="C2362" t="s">
        <v>8536</v>
      </c>
      <c r="D2362" t="s">
        <v>45</v>
      </c>
      <c r="E2362" t="s">
        <v>8537</v>
      </c>
      <c r="F2362" t="s">
        <v>340</v>
      </c>
      <c r="G2362" t="str">
        <f>"0036081"</f>
        <v>0</v>
      </c>
      <c r="H2362">
        <v>900.0</v>
      </c>
      <c r="I2362">
        <v>116.25</v>
      </c>
      <c r="J2362" t="s">
        <v>3408</v>
      </c>
      <c r="K2362" t="s">
        <v>18</v>
      </c>
      <c r="L2362" t="s">
        <v>19</v>
      </c>
    </row>
    <row r="2363" spans="1:12">
      <c r="A2363">
        <v>3166</v>
      </c>
      <c r="B2363" t="s">
        <v>6467</v>
      </c>
      <c r="C2363" t="s">
        <v>8538</v>
      </c>
      <c r="D2363" t="s">
        <v>14</v>
      </c>
      <c r="E2363" t="s">
        <v>8539</v>
      </c>
      <c r="F2363" t="s">
        <v>5191</v>
      </c>
      <c r="G2363" t="str">
        <f>"0023080"</f>
        <v>0</v>
      </c>
      <c r="H2363">
        <v>1650.0</v>
      </c>
      <c r="I2363">
        <v>247.5</v>
      </c>
      <c r="J2363" t="s">
        <v>8540</v>
      </c>
      <c r="K2363" t="s">
        <v>18</v>
      </c>
      <c r="L2363" t="s">
        <v>19</v>
      </c>
    </row>
    <row r="2364" spans="1:12">
      <c r="A2364">
        <v>3167</v>
      </c>
      <c r="B2364" t="s">
        <v>8541</v>
      </c>
      <c r="C2364" t="s">
        <v>5413</v>
      </c>
      <c r="D2364" t="s">
        <v>45</v>
      </c>
      <c r="E2364" t="s">
        <v>8542</v>
      </c>
      <c r="F2364" t="s">
        <v>1617</v>
      </c>
      <c r="G2364" t="str">
        <f>"0036051"</f>
        <v>0</v>
      </c>
      <c r="H2364">
        <v>2000.0</v>
      </c>
      <c r="I2364">
        <v>500.0</v>
      </c>
      <c r="J2364" t="s">
        <v>4509</v>
      </c>
      <c r="K2364" t="s">
        <v>18</v>
      </c>
      <c r="L2364" t="s">
        <v>19</v>
      </c>
    </row>
    <row r="2365" spans="1:12">
      <c r="A2365">
        <v>3168</v>
      </c>
      <c r="B2365" t="s">
        <v>7820</v>
      </c>
      <c r="C2365" t="s">
        <v>8543</v>
      </c>
      <c r="D2365" t="s">
        <v>14</v>
      </c>
      <c r="E2365" t="s">
        <v>8544</v>
      </c>
      <c r="F2365" t="s">
        <v>6004</v>
      </c>
      <c r="G2365" t="str">
        <f>"1081011"</f>
        <v>0</v>
      </c>
      <c r="H2365">
        <v>900.0</v>
      </c>
      <c r="I2365">
        <v>105.0</v>
      </c>
      <c r="J2365" t="s">
        <v>7080</v>
      </c>
      <c r="K2365" t="s">
        <v>18</v>
      </c>
      <c r="L2365" t="s">
        <v>19</v>
      </c>
    </row>
    <row r="2366" spans="1:12">
      <c r="A2366">
        <v>3169</v>
      </c>
      <c r="B2366" t="s">
        <v>8545</v>
      </c>
      <c r="C2366" t="s">
        <v>8546</v>
      </c>
      <c r="D2366" t="s">
        <v>45</v>
      </c>
      <c r="E2366" t="s">
        <v>8547</v>
      </c>
      <c r="F2366" t="s">
        <v>455</v>
      </c>
      <c r="G2366" t="str">
        <f>"1021030"</f>
        <v>0</v>
      </c>
      <c r="H2366">
        <v>1100.0</v>
      </c>
      <c r="I2366">
        <v>165.0</v>
      </c>
      <c r="J2366" t="s">
        <v>8548</v>
      </c>
      <c r="K2366" t="s">
        <v>18</v>
      </c>
      <c r="L2366" t="s">
        <v>19</v>
      </c>
    </row>
    <row r="2367" spans="1:12">
      <c r="A2367">
        <v>3171</v>
      </c>
      <c r="B2367" t="s">
        <v>8549</v>
      </c>
      <c r="C2367" t="s">
        <v>8550</v>
      </c>
      <c r="D2367" t="s">
        <v>45</v>
      </c>
      <c r="E2367" t="s">
        <v>8551</v>
      </c>
      <c r="F2367" t="s">
        <v>322</v>
      </c>
      <c r="G2367" t="str">
        <f>"0091011"</f>
        <v>0</v>
      </c>
      <c r="H2367">
        <v>900.0</v>
      </c>
      <c r="I2367">
        <v>135.0</v>
      </c>
      <c r="J2367" t="s">
        <v>7080</v>
      </c>
      <c r="K2367" t="s">
        <v>18</v>
      </c>
      <c r="L2367" t="s">
        <v>19</v>
      </c>
    </row>
    <row r="2368" spans="1:12">
      <c r="A2368">
        <v>3172</v>
      </c>
      <c r="B2368" t="s">
        <v>8552</v>
      </c>
      <c r="C2368" t="s">
        <v>8553</v>
      </c>
      <c r="D2368" t="s">
        <v>14</v>
      </c>
      <c r="E2368" t="s">
        <v>8554</v>
      </c>
      <c r="F2368" t="s">
        <v>36</v>
      </c>
      <c r="G2368" t="str">
        <f>"6034011"</f>
        <v>0</v>
      </c>
      <c r="H2368">
        <v>900.0</v>
      </c>
      <c r="I2368">
        <v>205.0</v>
      </c>
      <c r="J2368" t="s">
        <v>8555</v>
      </c>
      <c r="K2368" t="s">
        <v>18</v>
      </c>
      <c r="L2368" t="s">
        <v>19</v>
      </c>
    </row>
    <row r="2369" spans="1:12">
      <c r="A2369">
        <v>3173</v>
      </c>
      <c r="B2369" t="s">
        <v>8556</v>
      </c>
      <c r="C2369" t="s">
        <v>8557</v>
      </c>
      <c r="D2369" t="s">
        <v>45</v>
      </c>
      <c r="E2369" t="s">
        <v>8558</v>
      </c>
      <c r="F2369" t="s">
        <v>124</v>
      </c>
      <c r="G2369" t="str">
        <f>"0071051"</f>
        <v>0</v>
      </c>
      <c r="H2369">
        <v>950.0</v>
      </c>
      <c r="I2369">
        <v>142.5</v>
      </c>
      <c r="J2369" t="s">
        <v>5604</v>
      </c>
      <c r="K2369" t="s">
        <v>18</v>
      </c>
      <c r="L2369" t="s">
        <v>19</v>
      </c>
    </row>
    <row r="2370" spans="1:12">
      <c r="A2370">
        <v>3174</v>
      </c>
      <c r="B2370" t="s">
        <v>7406</v>
      </c>
      <c r="C2370" t="s">
        <v>1336</v>
      </c>
      <c r="D2370" t="s">
        <v>14</v>
      </c>
      <c r="E2370" t="s">
        <v>8559</v>
      </c>
      <c r="F2370" t="s">
        <v>8560</v>
      </c>
      <c r="G2370" t="str">
        <f>"6034014"</f>
        <v>0</v>
      </c>
      <c r="H2370">
        <v>2000.0</v>
      </c>
      <c r="I2370">
        <v>650.0</v>
      </c>
      <c r="J2370" t="s">
        <v>8561</v>
      </c>
      <c r="K2370" t="s">
        <v>18</v>
      </c>
      <c r="L2370" t="s">
        <v>19</v>
      </c>
    </row>
    <row r="2371" spans="1:12">
      <c r="A2371">
        <v>3175</v>
      </c>
      <c r="B2371" t="s">
        <v>8562</v>
      </c>
      <c r="C2371" t="s">
        <v>8563</v>
      </c>
      <c r="D2371" t="s">
        <v>14</v>
      </c>
      <c r="E2371" t="s">
        <v>8564</v>
      </c>
      <c r="F2371" t="s">
        <v>91</v>
      </c>
      <c r="G2371" t="str">
        <f>"0101071"</f>
        <v>0</v>
      </c>
      <c r="H2371">
        <v>900.0</v>
      </c>
      <c r="I2371">
        <v>120.0</v>
      </c>
      <c r="J2371" t="s">
        <v>4074</v>
      </c>
      <c r="K2371" t="s">
        <v>18</v>
      </c>
      <c r="L2371" t="s">
        <v>19</v>
      </c>
    </row>
    <row r="2372" spans="1:12">
      <c r="A2372">
        <v>3177</v>
      </c>
      <c r="B2372" t="s">
        <v>8565</v>
      </c>
      <c r="C2372" t="s">
        <v>8566</v>
      </c>
      <c r="D2372" t="s">
        <v>45</v>
      </c>
      <c r="E2372" t="s">
        <v>8567</v>
      </c>
      <c r="F2372" t="s">
        <v>31</v>
      </c>
      <c r="G2372" t="str">
        <f>"0103050"</f>
        <v>0</v>
      </c>
      <c r="H2372">
        <v>900.0</v>
      </c>
      <c r="I2372">
        <v>827.5</v>
      </c>
      <c r="J2372" t="s">
        <v>2077</v>
      </c>
      <c r="K2372" t="s">
        <v>18</v>
      </c>
      <c r="L2372" t="s">
        <v>19</v>
      </c>
    </row>
    <row r="2373" spans="1:12">
      <c r="A2373">
        <v>3178</v>
      </c>
      <c r="B2373" t="s">
        <v>8568</v>
      </c>
      <c r="C2373" t="s">
        <v>8569</v>
      </c>
      <c r="D2373" t="s">
        <v>45</v>
      </c>
      <c r="E2373" t="s">
        <v>8570</v>
      </c>
      <c r="F2373" t="s">
        <v>47</v>
      </c>
      <c r="G2373" t="str">
        <f>"8033011"</f>
        <v>0</v>
      </c>
      <c r="H2373">
        <v>900.0</v>
      </c>
      <c r="I2373">
        <v>112.5</v>
      </c>
      <c r="J2373" t="s">
        <v>2400</v>
      </c>
      <c r="K2373" t="s">
        <v>18</v>
      </c>
      <c r="L2373" t="s">
        <v>19</v>
      </c>
    </row>
    <row r="2374" spans="1:12">
      <c r="A2374">
        <v>3179</v>
      </c>
      <c r="B2374" t="s">
        <v>6529</v>
      </c>
      <c r="C2374" t="s">
        <v>8571</v>
      </c>
      <c r="D2374" t="s">
        <v>14</v>
      </c>
      <c r="E2374" t="s">
        <v>8572</v>
      </c>
      <c r="F2374" t="s">
        <v>1699</v>
      </c>
      <c r="G2374" t="str">
        <f>"9011031"</f>
        <v>0</v>
      </c>
      <c r="H2374">
        <v>900.0</v>
      </c>
      <c r="I2374">
        <v>112.5</v>
      </c>
      <c r="J2374" t="s">
        <v>8329</v>
      </c>
      <c r="K2374" t="s">
        <v>18</v>
      </c>
      <c r="L2374" t="s">
        <v>19</v>
      </c>
    </row>
    <row r="2375" spans="1:12">
      <c r="A2375">
        <v>3180</v>
      </c>
      <c r="B2375" t="s">
        <v>6161</v>
      </c>
      <c r="C2375" t="s">
        <v>8573</v>
      </c>
      <c r="D2375" t="s">
        <v>14</v>
      </c>
      <c r="E2375" t="s">
        <v>8574</v>
      </c>
      <c r="F2375" t="s">
        <v>8575</v>
      </c>
      <c r="G2375" t="str">
        <f>"9012012"</f>
        <v>0</v>
      </c>
      <c r="H2375">
        <v>1320.0</v>
      </c>
      <c r="I2375">
        <v>198.0</v>
      </c>
      <c r="J2375" t="s">
        <v>8576</v>
      </c>
      <c r="K2375" t="s">
        <v>18</v>
      </c>
      <c r="L2375" t="s">
        <v>19</v>
      </c>
    </row>
    <row r="2376" spans="1:12">
      <c r="A2376">
        <v>3181</v>
      </c>
      <c r="B2376" t="s">
        <v>8577</v>
      </c>
      <c r="C2376" t="s">
        <v>8578</v>
      </c>
      <c r="D2376" t="s">
        <v>14</v>
      </c>
      <c r="E2376" t="s">
        <v>8579</v>
      </c>
      <c r="F2376" t="s">
        <v>8575</v>
      </c>
      <c r="G2376" t="str">
        <f>"9012012"</f>
        <v>0</v>
      </c>
      <c r="H2376">
        <v>1520.0</v>
      </c>
      <c r="I2376">
        <v>228.0</v>
      </c>
      <c r="J2376" t="s">
        <v>8576</v>
      </c>
      <c r="K2376" t="s">
        <v>18</v>
      </c>
      <c r="L2376" t="s">
        <v>19</v>
      </c>
    </row>
    <row r="2377" spans="1:12">
      <c r="A2377">
        <v>3182</v>
      </c>
      <c r="B2377" t="s">
        <v>7421</v>
      </c>
      <c r="C2377" t="s">
        <v>8580</v>
      </c>
      <c r="D2377" t="s">
        <v>14</v>
      </c>
      <c r="E2377" t="s">
        <v>8581</v>
      </c>
      <c r="F2377" t="s">
        <v>8575</v>
      </c>
      <c r="G2377" t="str">
        <f>"9012012"</f>
        <v>0</v>
      </c>
      <c r="H2377">
        <v>1320.0</v>
      </c>
      <c r="I2377">
        <v>198.0</v>
      </c>
      <c r="J2377" t="s">
        <v>8576</v>
      </c>
      <c r="K2377" t="s">
        <v>18</v>
      </c>
      <c r="L2377" t="s">
        <v>19</v>
      </c>
    </row>
    <row r="2378" spans="1:12">
      <c r="A2378">
        <v>3183</v>
      </c>
      <c r="B2378" t="s">
        <v>8582</v>
      </c>
      <c r="C2378" t="s">
        <v>8583</v>
      </c>
      <c r="D2378" t="s">
        <v>14</v>
      </c>
      <c r="E2378" t="s">
        <v>8584</v>
      </c>
      <c r="F2378" t="s">
        <v>8575</v>
      </c>
      <c r="G2378" t="str">
        <f>"9012012"</f>
        <v>0</v>
      </c>
      <c r="H2378">
        <v>1320.0</v>
      </c>
      <c r="I2378">
        <v>198.0</v>
      </c>
      <c r="J2378" t="s">
        <v>8576</v>
      </c>
      <c r="K2378" t="s">
        <v>18</v>
      </c>
      <c r="L2378" t="s">
        <v>19</v>
      </c>
    </row>
    <row r="2379" spans="1:12">
      <c r="A2379">
        <v>3184</v>
      </c>
      <c r="B2379" t="s">
        <v>8585</v>
      </c>
      <c r="C2379" t="s">
        <v>4484</v>
      </c>
      <c r="D2379" t="s">
        <v>45</v>
      </c>
      <c r="E2379" t="s">
        <v>8586</v>
      </c>
      <c r="F2379" t="s">
        <v>331</v>
      </c>
      <c r="G2379" t="str">
        <f>"0101300"</f>
        <v>0</v>
      </c>
      <c r="H2379">
        <v>900.0</v>
      </c>
      <c r="I2379">
        <v>120.0</v>
      </c>
      <c r="J2379" t="s">
        <v>8587</v>
      </c>
      <c r="K2379" t="s">
        <v>18</v>
      </c>
      <c r="L2379" t="s">
        <v>19</v>
      </c>
    </row>
    <row r="2380" spans="1:12">
      <c r="A2380">
        <v>3185</v>
      </c>
      <c r="B2380" t="s">
        <v>8588</v>
      </c>
      <c r="C2380" t="s">
        <v>8589</v>
      </c>
      <c r="D2380" t="s">
        <v>45</v>
      </c>
      <c r="E2380" t="s">
        <v>8590</v>
      </c>
      <c r="F2380" t="s">
        <v>81</v>
      </c>
      <c r="G2380" t="str">
        <f>"0093021"</f>
        <v>0</v>
      </c>
      <c r="H2380">
        <v>900.0</v>
      </c>
      <c r="I2380">
        <v>105.0</v>
      </c>
      <c r="J2380" t="s">
        <v>7998</v>
      </c>
      <c r="K2380" t="s">
        <v>18</v>
      </c>
      <c r="L2380" t="s">
        <v>19</v>
      </c>
    </row>
    <row r="2381" spans="1:12">
      <c r="A2381">
        <v>3186</v>
      </c>
      <c r="B2381" t="s">
        <v>8591</v>
      </c>
      <c r="C2381" t="s">
        <v>8592</v>
      </c>
      <c r="D2381" t="s">
        <v>14</v>
      </c>
      <c r="E2381" t="s">
        <v>8593</v>
      </c>
      <c r="F2381" t="s">
        <v>47</v>
      </c>
      <c r="G2381" t="str">
        <f>"8033011"</f>
        <v>0</v>
      </c>
      <c r="H2381">
        <v>900.0</v>
      </c>
      <c r="I2381">
        <v>105.0</v>
      </c>
      <c r="J2381" t="s">
        <v>8594</v>
      </c>
      <c r="K2381" t="s">
        <v>18</v>
      </c>
      <c r="L2381" t="s">
        <v>19</v>
      </c>
    </row>
    <row r="2382" spans="1:12">
      <c r="A2382">
        <v>3189</v>
      </c>
      <c r="B2382" t="s">
        <v>8595</v>
      </c>
      <c r="C2382" t="s">
        <v>8596</v>
      </c>
      <c r="D2382" t="s">
        <v>45</v>
      </c>
      <c r="E2382" t="s">
        <v>8597</v>
      </c>
      <c r="F2382" t="s">
        <v>243</v>
      </c>
      <c r="G2382" t="str">
        <f>"0095050"</f>
        <v>0</v>
      </c>
      <c r="H2382">
        <v>900.0</v>
      </c>
      <c r="I2382">
        <v>123.75</v>
      </c>
      <c r="J2382" t="s">
        <v>5739</v>
      </c>
      <c r="K2382" t="s">
        <v>18</v>
      </c>
      <c r="L2382" t="s">
        <v>19</v>
      </c>
    </row>
    <row r="2383" spans="1:12">
      <c r="A2383">
        <v>3191</v>
      </c>
      <c r="B2383" t="s">
        <v>8598</v>
      </c>
      <c r="C2383" t="s">
        <v>8599</v>
      </c>
      <c r="D2383" t="s">
        <v>45</v>
      </c>
      <c r="E2383" t="s">
        <v>8600</v>
      </c>
      <c r="F2383" t="s">
        <v>81</v>
      </c>
      <c r="G2383" t="str">
        <f>"0093021"</f>
        <v>0</v>
      </c>
      <c r="H2383">
        <v>900.0</v>
      </c>
      <c r="I2383">
        <v>105.0</v>
      </c>
      <c r="J2383" t="s">
        <v>7998</v>
      </c>
      <c r="K2383" t="s">
        <v>18</v>
      </c>
      <c r="L2383" t="s">
        <v>19</v>
      </c>
    </row>
    <row r="2384" spans="1:12">
      <c r="A2384">
        <v>3192</v>
      </c>
      <c r="B2384" t="s">
        <v>8601</v>
      </c>
      <c r="C2384" t="s">
        <v>8602</v>
      </c>
      <c r="D2384" t="s">
        <v>45</v>
      </c>
      <c r="E2384" t="s">
        <v>8603</v>
      </c>
      <c r="F2384" t="s">
        <v>124</v>
      </c>
      <c r="G2384" t="str">
        <f>"0071051"</f>
        <v>0</v>
      </c>
      <c r="H2384">
        <v>900.0</v>
      </c>
      <c r="I2384">
        <v>105.0</v>
      </c>
      <c r="J2384" t="s">
        <v>2605</v>
      </c>
      <c r="K2384" t="s">
        <v>18</v>
      </c>
      <c r="L2384" t="s">
        <v>19</v>
      </c>
    </row>
    <row r="2385" spans="1:12">
      <c r="A2385">
        <v>3193</v>
      </c>
      <c r="B2385" t="s">
        <v>8604</v>
      </c>
      <c r="C2385" t="s">
        <v>8605</v>
      </c>
      <c r="D2385" t="s">
        <v>14</v>
      </c>
      <c r="E2385" t="s">
        <v>8606</v>
      </c>
      <c r="F2385" t="s">
        <v>4090</v>
      </c>
      <c r="G2385" t="str">
        <f>"0057042"</f>
        <v>0</v>
      </c>
      <c r="H2385">
        <v>1870.0</v>
      </c>
      <c r="I2385">
        <v>280.5</v>
      </c>
      <c r="J2385" t="s">
        <v>1711</v>
      </c>
      <c r="K2385" t="s">
        <v>18</v>
      </c>
      <c r="L2385" t="s">
        <v>19</v>
      </c>
    </row>
    <row r="2386" spans="1:12">
      <c r="A2386">
        <v>3194</v>
      </c>
      <c r="B2386" t="s">
        <v>8607</v>
      </c>
      <c r="C2386" t="s">
        <v>8608</v>
      </c>
      <c r="D2386" t="s">
        <v>14</v>
      </c>
      <c r="E2386" t="s">
        <v>8609</v>
      </c>
      <c r="F2386" t="s">
        <v>124</v>
      </c>
      <c r="G2386" t="str">
        <f>"0071051"</f>
        <v>0</v>
      </c>
      <c r="H2386">
        <v>900.0</v>
      </c>
      <c r="I2386">
        <v>120.0</v>
      </c>
      <c r="J2386" t="s">
        <v>3087</v>
      </c>
      <c r="K2386" t="s">
        <v>18</v>
      </c>
      <c r="L2386" t="s">
        <v>19</v>
      </c>
    </row>
    <row r="2387" spans="1:12">
      <c r="A2387">
        <v>3196</v>
      </c>
      <c r="B2387" t="s">
        <v>8610</v>
      </c>
      <c r="C2387" t="s">
        <v>8611</v>
      </c>
      <c r="D2387" t="s">
        <v>45</v>
      </c>
      <c r="E2387" t="s">
        <v>8612</v>
      </c>
      <c r="F2387" t="s">
        <v>195</v>
      </c>
      <c r="G2387" t="str">
        <f>"0017051"</f>
        <v>0</v>
      </c>
      <c r="H2387">
        <v>900.0</v>
      </c>
      <c r="I2387">
        <v>109.5</v>
      </c>
      <c r="J2387" t="s">
        <v>6398</v>
      </c>
      <c r="K2387" t="s">
        <v>18</v>
      </c>
      <c r="L2387" t="s">
        <v>19</v>
      </c>
    </row>
    <row r="2388" spans="1:12">
      <c r="A2388">
        <v>3197</v>
      </c>
      <c r="B2388" t="s">
        <v>8613</v>
      </c>
      <c r="C2388" t="s">
        <v>8614</v>
      </c>
      <c r="D2388" t="s">
        <v>45</v>
      </c>
      <c r="E2388" t="s">
        <v>8615</v>
      </c>
      <c r="F2388" t="s">
        <v>81</v>
      </c>
      <c r="G2388" t="str">
        <f>"0093021"</f>
        <v>0</v>
      </c>
      <c r="H2388">
        <v>900.0</v>
      </c>
      <c r="I2388">
        <v>105.0</v>
      </c>
      <c r="J2388" t="s">
        <v>790</v>
      </c>
      <c r="K2388" t="s">
        <v>18</v>
      </c>
      <c r="L2388" t="s">
        <v>19</v>
      </c>
    </row>
    <row r="2389" spans="1:12">
      <c r="A2389">
        <v>3198</v>
      </c>
      <c r="B2389" t="s">
        <v>8616</v>
      </c>
      <c r="C2389" t="s">
        <v>8617</v>
      </c>
      <c r="D2389" t="s">
        <v>45</v>
      </c>
      <c r="E2389" t="s">
        <v>8618</v>
      </c>
      <c r="F2389" t="s">
        <v>195</v>
      </c>
      <c r="G2389" t="str">
        <f>"0017051"</f>
        <v>0</v>
      </c>
      <c r="H2389">
        <v>1650.0</v>
      </c>
      <c r="I2389">
        <v>497.5</v>
      </c>
      <c r="J2389" t="s">
        <v>8619</v>
      </c>
      <c r="K2389" t="s">
        <v>18</v>
      </c>
      <c r="L2389" t="s">
        <v>19</v>
      </c>
    </row>
    <row r="2390" spans="1:12">
      <c r="A2390">
        <v>3199</v>
      </c>
      <c r="B2390" t="s">
        <v>8620</v>
      </c>
      <c r="C2390" t="s">
        <v>8621</v>
      </c>
      <c r="D2390" t="s">
        <v>14</v>
      </c>
      <c r="E2390" t="s">
        <v>8622</v>
      </c>
      <c r="F2390" t="s">
        <v>3927</v>
      </c>
      <c r="G2390" t="str">
        <f>"0035080"</f>
        <v>0</v>
      </c>
      <c r="H2390">
        <v>2000.0</v>
      </c>
      <c r="I2390">
        <v>300.0</v>
      </c>
      <c r="J2390" t="s">
        <v>8623</v>
      </c>
      <c r="K2390" t="s">
        <v>18</v>
      </c>
      <c r="L2390" t="s">
        <v>19</v>
      </c>
    </row>
    <row r="2391" spans="1:12">
      <c r="A2391">
        <v>3200</v>
      </c>
      <c r="B2391" t="s">
        <v>8624</v>
      </c>
      <c r="C2391" t="s">
        <v>8625</v>
      </c>
      <c r="D2391" t="s">
        <v>14</v>
      </c>
      <c r="E2391" t="s">
        <v>8626</v>
      </c>
      <c r="F2391" t="s">
        <v>4638</v>
      </c>
      <c r="G2391" t="str">
        <f>"5021050"</f>
        <v>0</v>
      </c>
      <c r="H2391">
        <v>1210.0</v>
      </c>
      <c r="I2391">
        <v>181.5</v>
      </c>
      <c r="J2391" t="s">
        <v>5889</v>
      </c>
      <c r="K2391" t="s">
        <v>18</v>
      </c>
      <c r="L2391" t="s">
        <v>19</v>
      </c>
    </row>
    <row r="2392" spans="1:12">
      <c r="A2392">
        <v>3201</v>
      </c>
      <c r="B2392" t="s">
        <v>8627</v>
      </c>
      <c r="C2392" t="s">
        <v>8628</v>
      </c>
      <c r="D2392" t="s">
        <v>45</v>
      </c>
      <c r="E2392" t="s">
        <v>8629</v>
      </c>
      <c r="F2392" t="s">
        <v>1624</v>
      </c>
      <c r="G2392" t="str">
        <f>"8011060"</f>
        <v>0</v>
      </c>
      <c r="H2392">
        <v>3500.0</v>
      </c>
      <c r="I2392">
        <v>500.0</v>
      </c>
      <c r="J2392" t="s">
        <v>3497</v>
      </c>
      <c r="K2392" t="s">
        <v>18</v>
      </c>
      <c r="L2392" t="s">
        <v>19</v>
      </c>
    </row>
    <row r="2393" spans="1:12">
      <c r="A2393">
        <v>3202</v>
      </c>
      <c r="B2393" t="s">
        <v>8630</v>
      </c>
      <c r="C2393" t="s">
        <v>7791</v>
      </c>
      <c r="D2393" t="s">
        <v>14</v>
      </c>
      <c r="E2393" t="s">
        <v>8631</v>
      </c>
      <c r="F2393" t="s">
        <v>1652</v>
      </c>
      <c r="G2393" t="str">
        <f>"8026041"</f>
        <v>0</v>
      </c>
      <c r="H2393">
        <v>900.0</v>
      </c>
      <c r="I2393">
        <v>135.0</v>
      </c>
      <c r="J2393" t="s">
        <v>8632</v>
      </c>
      <c r="K2393" t="s">
        <v>18</v>
      </c>
      <c r="L2393" t="s">
        <v>19</v>
      </c>
    </row>
    <row r="2394" spans="1:12">
      <c r="A2394">
        <v>3203</v>
      </c>
      <c r="B2394" t="s">
        <v>8633</v>
      </c>
      <c r="C2394" t="s">
        <v>8634</v>
      </c>
      <c r="D2394" t="s">
        <v>45</v>
      </c>
      <c r="E2394" t="s">
        <v>8635</v>
      </c>
      <c r="F2394" t="s">
        <v>81</v>
      </c>
      <c r="G2394" t="str">
        <f>"0093021"</f>
        <v>0</v>
      </c>
      <c r="H2394">
        <v>900.0</v>
      </c>
      <c r="I2394">
        <v>105.0</v>
      </c>
      <c r="J2394" t="s">
        <v>986</v>
      </c>
      <c r="K2394" t="s">
        <v>18</v>
      </c>
      <c r="L2394" t="s">
        <v>19</v>
      </c>
    </row>
    <row r="2395" spans="1:12">
      <c r="A2395">
        <v>3204</v>
      </c>
      <c r="B2395" t="s">
        <v>8636</v>
      </c>
      <c r="C2395" t="s">
        <v>8637</v>
      </c>
      <c r="D2395" t="s">
        <v>45</v>
      </c>
      <c r="E2395" t="s">
        <v>8638</v>
      </c>
      <c r="F2395" t="s">
        <v>81</v>
      </c>
      <c r="G2395" t="str">
        <f>"0093021"</f>
        <v>0</v>
      </c>
      <c r="H2395">
        <v>900.0</v>
      </c>
      <c r="I2395">
        <v>105.0</v>
      </c>
      <c r="J2395" t="s">
        <v>986</v>
      </c>
      <c r="K2395" t="s">
        <v>18</v>
      </c>
      <c r="L2395" t="s">
        <v>19</v>
      </c>
    </row>
    <row r="2396" spans="1:12">
      <c r="A2396">
        <v>3206</v>
      </c>
      <c r="B2396" t="s">
        <v>8639</v>
      </c>
      <c r="C2396" t="s">
        <v>8640</v>
      </c>
      <c r="D2396" t="s">
        <v>14</v>
      </c>
      <c r="E2396" t="s">
        <v>8641</v>
      </c>
      <c r="F2396" t="s">
        <v>81</v>
      </c>
      <c r="G2396" t="str">
        <f>"0093021"</f>
        <v>0</v>
      </c>
      <c r="H2396">
        <v>900.0</v>
      </c>
      <c r="I2396">
        <v>105.0</v>
      </c>
      <c r="J2396" t="s">
        <v>8642</v>
      </c>
      <c r="K2396" t="s">
        <v>18</v>
      </c>
      <c r="L2396" t="s">
        <v>19</v>
      </c>
    </row>
    <row r="2397" spans="1:12">
      <c r="A2397">
        <v>3207</v>
      </c>
      <c r="B2397" t="s">
        <v>8643</v>
      </c>
      <c r="C2397" t="s">
        <v>8644</v>
      </c>
      <c r="D2397" t="s">
        <v>45</v>
      </c>
      <c r="E2397" t="s">
        <v>8645</v>
      </c>
      <c r="F2397" t="s">
        <v>2290</v>
      </c>
      <c r="G2397" t="str">
        <f>"0013011"</f>
        <v>0</v>
      </c>
      <c r="H2397">
        <v>1237.0</v>
      </c>
      <c r="I2397">
        <v>185.55</v>
      </c>
      <c r="J2397" t="s">
        <v>8646</v>
      </c>
      <c r="K2397" t="s">
        <v>18</v>
      </c>
      <c r="L2397" t="s">
        <v>19</v>
      </c>
    </row>
    <row r="2398" spans="1:12">
      <c r="A2398">
        <v>3209</v>
      </c>
      <c r="B2398" t="s">
        <v>4879</v>
      </c>
      <c r="C2398" t="s">
        <v>3620</v>
      </c>
      <c r="D2398" t="s">
        <v>14</v>
      </c>
      <c r="E2398" t="s">
        <v>8647</v>
      </c>
      <c r="F2398" t="s">
        <v>81</v>
      </c>
      <c r="G2398" t="str">
        <f>"0093021"</f>
        <v>0</v>
      </c>
      <c r="H2398">
        <v>900.0</v>
      </c>
      <c r="I2398">
        <v>135.0</v>
      </c>
      <c r="J2398" t="s">
        <v>1489</v>
      </c>
      <c r="K2398" t="s">
        <v>18</v>
      </c>
      <c r="L2398" t="s">
        <v>19</v>
      </c>
    </row>
    <row r="2399" spans="1:12">
      <c r="A2399">
        <v>3210</v>
      </c>
      <c r="B2399" t="s">
        <v>4321</v>
      </c>
      <c r="C2399" t="s">
        <v>8648</v>
      </c>
      <c r="D2399" t="s">
        <v>45</v>
      </c>
      <c r="E2399" t="s">
        <v>8649</v>
      </c>
      <c r="F2399" t="s">
        <v>81</v>
      </c>
      <c r="G2399" t="str">
        <f>"0093021"</f>
        <v>0</v>
      </c>
      <c r="H2399">
        <v>900.0</v>
      </c>
      <c r="I2399">
        <v>105.0</v>
      </c>
      <c r="J2399" t="s">
        <v>8650</v>
      </c>
      <c r="K2399" t="s">
        <v>18</v>
      </c>
      <c r="L2399" t="s">
        <v>19</v>
      </c>
    </row>
    <row r="2400" spans="1:12">
      <c r="A2400">
        <v>3211</v>
      </c>
      <c r="B2400" t="s">
        <v>8651</v>
      </c>
      <c r="C2400" t="s">
        <v>1170</v>
      </c>
      <c r="D2400" t="s">
        <v>14</v>
      </c>
      <c r="E2400" t="s">
        <v>8652</v>
      </c>
      <c r="F2400" t="s">
        <v>101</v>
      </c>
      <c r="G2400" t="str">
        <f>"0014020"</f>
        <v>0</v>
      </c>
      <c r="H2400">
        <v>3250.0</v>
      </c>
      <c r="I2400">
        <v>812.5</v>
      </c>
      <c r="J2400" t="s">
        <v>4911</v>
      </c>
      <c r="K2400" t="s">
        <v>18</v>
      </c>
      <c r="L2400" t="s">
        <v>19</v>
      </c>
    </row>
    <row r="2401" spans="1:12">
      <c r="A2401">
        <v>3212</v>
      </c>
      <c r="B2401" t="s">
        <v>8653</v>
      </c>
      <c r="C2401" t="s">
        <v>8654</v>
      </c>
      <c r="D2401" t="s">
        <v>45</v>
      </c>
      <c r="E2401" t="s">
        <v>8655</v>
      </c>
      <c r="F2401" t="s">
        <v>81</v>
      </c>
      <c r="G2401" t="str">
        <f>"0093021"</f>
        <v>0</v>
      </c>
      <c r="H2401">
        <v>1500.0</v>
      </c>
      <c r="I2401">
        <v>225.0</v>
      </c>
      <c r="J2401" t="s">
        <v>7762</v>
      </c>
      <c r="K2401" t="s">
        <v>18</v>
      </c>
      <c r="L2401" t="s">
        <v>19</v>
      </c>
    </row>
    <row r="2402" spans="1:12">
      <c r="A2402">
        <v>3213</v>
      </c>
      <c r="B2402" t="s">
        <v>8656</v>
      </c>
      <c r="C2402" t="s">
        <v>8657</v>
      </c>
      <c r="D2402" t="s">
        <v>45</v>
      </c>
      <c r="E2402" t="s">
        <v>8658</v>
      </c>
      <c r="F2402" t="s">
        <v>322</v>
      </c>
      <c r="G2402" t="str">
        <f>"0091011"</f>
        <v>0</v>
      </c>
      <c r="H2402">
        <v>900.0</v>
      </c>
      <c r="I2402">
        <v>120.0</v>
      </c>
      <c r="J2402" t="s">
        <v>5706</v>
      </c>
      <c r="K2402" t="s">
        <v>18</v>
      </c>
      <c r="L2402" t="s">
        <v>19</v>
      </c>
    </row>
    <row r="2403" spans="1:12">
      <c r="A2403">
        <v>3214</v>
      </c>
      <c r="B2403" t="s">
        <v>8659</v>
      </c>
      <c r="C2403" t="s">
        <v>8660</v>
      </c>
      <c r="D2403" t="s">
        <v>45</v>
      </c>
      <c r="E2403" t="s">
        <v>8661</v>
      </c>
      <c r="F2403" t="s">
        <v>322</v>
      </c>
      <c r="G2403" t="str">
        <f>"0091011"</f>
        <v>0</v>
      </c>
      <c r="H2403">
        <v>900.0</v>
      </c>
      <c r="I2403">
        <v>112.5</v>
      </c>
      <c r="J2403" t="s">
        <v>8662</v>
      </c>
      <c r="K2403" t="s">
        <v>18</v>
      </c>
      <c r="L2403" t="s">
        <v>19</v>
      </c>
    </row>
    <row r="2404" spans="1:12">
      <c r="A2404">
        <v>3215</v>
      </c>
      <c r="B2404" t="s">
        <v>8663</v>
      </c>
      <c r="C2404" t="s">
        <v>8664</v>
      </c>
      <c r="D2404" t="s">
        <v>45</v>
      </c>
      <c r="E2404" t="s">
        <v>8665</v>
      </c>
      <c r="F2404" t="s">
        <v>86</v>
      </c>
      <c r="G2404" t="str">
        <f>"0093030"</f>
        <v>0</v>
      </c>
      <c r="H2404">
        <v>1100.0</v>
      </c>
      <c r="I2404">
        <v>165.0</v>
      </c>
      <c r="J2404" t="s">
        <v>8666</v>
      </c>
      <c r="K2404" t="s">
        <v>18</v>
      </c>
      <c r="L2404" t="s">
        <v>19</v>
      </c>
    </row>
    <row r="2405" spans="1:12">
      <c r="A2405">
        <v>3216</v>
      </c>
      <c r="B2405" t="s">
        <v>8667</v>
      </c>
      <c r="C2405" t="s">
        <v>8668</v>
      </c>
      <c r="D2405" t="s">
        <v>45</v>
      </c>
      <c r="E2405" t="s">
        <v>8669</v>
      </c>
      <c r="F2405" t="s">
        <v>86</v>
      </c>
      <c r="G2405" t="str">
        <f>"0093030"</f>
        <v>0</v>
      </c>
      <c r="H2405">
        <v>1100.0</v>
      </c>
      <c r="I2405">
        <v>165.0</v>
      </c>
      <c r="J2405" t="s">
        <v>8670</v>
      </c>
      <c r="K2405" t="s">
        <v>18</v>
      </c>
      <c r="L2405" t="s">
        <v>19</v>
      </c>
    </row>
    <row r="2406" spans="1:12">
      <c r="A2406">
        <v>3217</v>
      </c>
      <c r="B2406" t="s">
        <v>8671</v>
      </c>
      <c r="C2406" t="s">
        <v>8672</v>
      </c>
      <c r="D2406" t="s">
        <v>45</v>
      </c>
      <c r="E2406" t="s">
        <v>8673</v>
      </c>
      <c r="F2406" t="s">
        <v>47</v>
      </c>
      <c r="G2406" t="str">
        <f>"8033011"</f>
        <v>0</v>
      </c>
      <c r="H2406">
        <v>1000.0</v>
      </c>
      <c r="I2406">
        <v>150.0</v>
      </c>
      <c r="J2406" t="s">
        <v>2187</v>
      </c>
      <c r="K2406" t="s">
        <v>18</v>
      </c>
      <c r="L2406" t="s">
        <v>19</v>
      </c>
    </row>
    <row r="2407" spans="1:12">
      <c r="A2407">
        <v>3218</v>
      </c>
      <c r="B2407" t="s">
        <v>8674</v>
      </c>
      <c r="C2407" t="s">
        <v>8675</v>
      </c>
      <c r="D2407" t="s">
        <v>14</v>
      </c>
      <c r="E2407" t="s">
        <v>8676</v>
      </c>
      <c r="F2407" t="s">
        <v>81</v>
      </c>
      <c r="G2407" t="str">
        <f>"0093021"</f>
        <v>0</v>
      </c>
      <c r="H2407">
        <v>900.0</v>
      </c>
      <c r="I2407">
        <v>135.0</v>
      </c>
      <c r="J2407" t="s">
        <v>5345</v>
      </c>
      <c r="K2407" t="s">
        <v>18</v>
      </c>
      <c r="L2407" t="s">
        <v>19</v>
      </c>
    </row>
    <row r="2408" spans="1:12">
      <c r="A2408">
        <v>3219</v>
      </c>
      <c r="B2408" t="s">
        <v>8677</v>
      </c>
      <c r="C2408" t="s">
        <v>8678</v>
      </c>
      <c r="D2408" t="s">
        <v>45</v>
      </c>
      <c r="E2408" t="s">
        <v>8679</v>
      </c>
      <c r="F2408" t="s">
        <v>380</v>
      </c>
      <c r="G2408" t="str">
        <f>"0071053"</f>
        <v>0</v>
      </c>
      <c r="H2408">
        <v>800.0</v>
      </c>
      <c r="I2408">
        <v>120.0</v>
      </c>
      <c r="J2408" t="s">
        <v>8680</v>
      </c>
      <c r="K2408" t="s">
        <v>18</v>
      </c>
      <c r="L2408" t="s">
        <v>19</v>
      </c>
    </row>
    <row r="2409" spans="1:12">
      <c r="A2409">
        <v>3220</v>
      </c>
      <c r="B2409" t="s">
        <v>8681</v>
      </c>
      <c r="C2409" t="s">
        <v>8682</v>
      </c>
      <c r="D2409" t="s">
        <v>45</v>
      </c>
      <c r="E2409" t="s">
        <v>8683</v>
      </c>
      <c r="F2409" t="s">
        <v>380</v>
      </c>
      <c r="G2409" t="str">
        <f>"0071053"</f>
        <v>0</v>
      </c>
      <c r="H2409">
        <v>900.0</v>
      </c>
      <c r="I2409">
        <v>135.0</v>
      </c>
      <c r="J2409" t="s">
        <v>7242</v>
      </c>
      <c r="K2409" t="s">
        <v>18</v>
      </c>
      <c r="L2409" t="s">
        <v>19</v>
      </c>
    </row>
    <row r="2410" spans="1:12">
      <c r="A2410">
        <v>3221</v>
      </c>
      <c r="B2410" t="s">
        <v>3836</v>
      </c>
      <c r="C2410" t="s">
        <v>7130</v>
      </c>
      <c r="D2410" t="s">
        <v>14</v>
      </c>
      <c r="E2410" t="s">
        <v>8684</v>
      </c>
      <c r="F2410" t="s">
        <v>124</v>
      </c>
      <c r="G2410" t="str">
        <f>"0071051"</f>
        <v>0</v>
      </c>
      <c r="H2410">
        <v>900.0</v>
      </c>
      <c r="I2410">
        <v>127.5</v>
      </c>
      <c r="J2410" t="s">
        <v>7207</v>
      </c>
      <c r="K2410" t="s">
        <v>18</v>
      </c>
      <c r="L2410" t="s">
        <v>19</v>
      </c>
    </row>
    <row r="2411" spans="1:12">
      <c r="A2411">
        <v>3222</v>
      </c>
      <c r="B2411" t="s">
        <v>7179</v>
      </c>
      <c r="C2411" t="s">
        <v>3368</v>
      </c>
      <c r="D2411" t="s">
        <v>45</v>
      </c>
      <c r="E2411" t="s">
        <v>8685</v>
      </c>
      <c r="F2411" t="s">
        <v>124</v>
      </c>
      <c r="G2411" t="str">
        <f>"0071051"</f>
        <v>0</v>
      </c>
      <c r="H2411">
        <v>900.0</v>
      </c>
      <c r="I2411">
        <v>127.5</v>
      </c>
      <c r="J2411" t="s">
        <v>8686</v>
      </c>
      <c r="K2411" t="s">
        <v>18</v>
      </c>
      <c r="L2411" t="s">
        <v>19</v>
      </c>
    </row>
    <row r="2412" spans="1:12">
      <c r="A2412">
        <v>3223</v>
      </c>
      <c r="B2412" t="s">
        <v>8687</v>
      </c>
      <c r="C2412" t="s">
        <v>8688</v>
      </c>
      <c r="D2412" t="s">
        <v>45</v>
      </c>
      <c r="E2412" t="s">
        <v>8689</v>
      </c>
      <c r="F2412" t="s">
        <v>124</v>
      </c>
      <c r="G2412" t="str">
        <f>"0071051"</f>
        <v>0</v>
      </c>
      <c r="H2412">
        <v>900.0</v>
      </c>
      <c r="I2412">
        <v>135.0</v>
      </c>
      <c r="J2412" t="s">
        <v>7636</v>
      </c>
      <c r="K2412" t="s">
        <v>18</v>
      </c>
      <c r="L2412" t="s">
        <v>19</v>
      </c>
    </row>
    <row r="2413" spans="1:12">
      <c r="A2413">
        <v>3224</v>
      </c>
      <c r="B2413" t="s">
        <v>8690</v>
      </c>
      <c r="C2413" t="s">
        <v>7794</v>
      </c>
      <c r="D2413" t="s">
        <v>45</v>
      </c>
      <c r="E2413" t="s">
        <v>8691</v>
      </c>
      <c r="F2413" t="s">
        <v>86</v>
      </c>
      <c r="G2413" t="str">
        <f>"0093030"</f>
        <v>0</v>
      </c>
      <c r="H2413">
        <v>1200.0</v>
      </c>
      <c r="I2413">
        <v>180.0</v>
      </c>
      <c r="J2413" t="s">
        <v>4216</v>
      </c>
      <c r="K2413" t="s">
        <v>18</v>
      </c>
      <c r="L2413" t="s">
        <v>19</v>
      </c>
    </row>
    <row r="2414" spans="1:12">
      <c r="A2414">
        <v>3225</v>
      </c>
      <c r="B2414" t="s">
        <v>8692</v>
      </c>
      <c r="C2414" t="s">
        <v>8693</v>
      </c>
      <c r="D2414" t="s">
        <v>45</v>
      </c>
      <c r="E2414" t="s">
        <v>8694</v>
      </c>
      <c r="F2414" t="s">
        <v>460</v>
      </c>
      <c r="G2414" t="str">
        <f>"8033041"</f>
        <v>0</v>
      </c>
      <c r="H2414">
        <v>900.0</v>
      </c>
      <c r="I2414">
        <v>127.5</v>
      </c>
      <c r="J2414" t="s">
        <v>4509</v>
      </c>
      <c r="K2414" t="s">
        <v>18</v>
      </c>
      <c r="L2414" t="s">
        <v>19</v>
      </c>
    </row>
    <row r="2415" spans="1:12">
      <c r="A2415">
        <v>3226</v>
      </c>
      <c r="B2415" t="s">
        <v>8695</v>
      </c>
      <c r="C2415" t="s">
        <v>8696</v>
      </c>
      <c r="D2415" t="s">
        <v>45</v>
      </c>
      <c r="E2415" t="s">
        <v>8697</v>
      </c>
      <c r="F2415" t="s">
        <v>460</v>
      </c>
      <c r="G2415" t="str">
        <f>"8033041"</f>
        <v>0</v>
      </c>
      <c r="H2415">
        <v>900.0</v>
      </c>
      <c r="I2415">
        <v>127.5</v>
      </c>
      <c r="J2415" t="s">
        <v>3114</v>
      </c>
      <c r="K2415" t="s">
        <v>18</v>
      </c>
      <c r="L2415" t="s">
        <v>19</v>
      </c>
    </row>
    <row r="2416" spans="1:12">
      <c r="A2416">
        <v>3227</v>
      </c>
      <c r="B2416" t="s">
        <v>8698</v>
      </c>
      <c r="C2416" t="s">
        <v>8699</v>
      </c>
      <c r="D2416" t="s">
        <v>45</v>
      </c>
      <c r="E2416" t="s">
        <v>8700</v>
      </c>
      <c r="F2416" t="s">
        <v>460</v>
      </c>
      <c r="G2416" t="str">
        <f>"8033041"</f>
        <v>0</v>
      </c>
      <c r="H2416">
        <v>900.0</v>
      </c>
      <c r="I2416">
        <v>112.5</v>
      </c>
      <c r="J2416" t="s">
        <v>8701</v>
      </c>
      <c r="K2416" t="s">
        <v>18</v>
      </c>
      <c r="L2416" t="s">
        <v>19</v>
      </c>
    </row>
    <row r="2417" spans="1:12">
      <c r="A2417">
        <v>3228</v>
      </c>
      <c r="B2417" t="s">
        <v>8702</v>
      </c>
      <c r="C2417" t="s">
        <v>8703</v>
      </c>
      <c r="D2417" t="s">
        <v>14</v>
      </c>
      <c r="E2417" t="s">
        <v>8704</v>
      </c>
      <c r="F2417" t="s">
        <v>460</v>
      </c>
      <c r="G2417" t="str">
        <f>"8033041"</f>
        <v>0</v>
      </c>
      <c r="H2417">
        <v>900.0</v>
      </c>
      <c r="I2417">
        <v>127.5</v>
      </c>
      <c r="J2417" t="s">
        <v>937</v>
      </c>
      <c r="K2417" t="s">
        <v>18</v>
      </c>
      <c r="L2417" t="s">
        <v>19</v>
      </c>
    </row>
    <row r="2418" spans="1:12">
      <c r="A2418">
        <v>3229</v>
      </c>
      <c r="B2418" t="s">
        <v>8705</v>
      </c>
      <c r="C2418" t="s">
        <v>8706</v>
      </c>
      <c r="D2418" t="s">
        <v>45</v>
      </c>
      <c r="E2418" t="s">
        <v>8707</v>
      </c>
      <c r="F2418" t="s">
        <v>86</v>
      </c>
      <c r="G2418" t="str">
        <f>"0093030"</f>
        <v>0</v>
      </c>
      <c r="H2418">
        <v>900.0</v>
      </c>
      <c r="I2418">
        <v>135.0</v>
      </c>
      <c r="J2418" t="s">
        <v>7065</v>
      </c>
      <c r="K2418" t="s">
        <v>18</v>
      </c>
      <c r="L2418" t="s">
        <v>19</v>
      </c>
    </row>
    <row r="2419" spans="1:12">
      <c r="A2419">
        <v>3230</v>
      </c>
      <c r="B2419" t="s">
        <v>8708</v>
      </c>
      <c r="C2419" t="s">
        <v>8709</v>
      </c>
      <c r="D2419" t="s">
        <v>45</v>
      </c>
      <c r="E2419" t="s">
        <v>8710</v>
      </c>
      <c r="F2419" t="s">
        <v>168</v>
      </c>
      <c r="G2419" t="str">
        <f>"8035010"</f>
        <v>0</v>
      </c>
      <c r="H2419">
        <v>900.0</v>
      </c>
      <c r="I2419">
        <v>127.5</v>
      </c>
      <c r="J2419" t="s">
        <v>937</v>
      </c>
      <c r="K2419" t="s">
        <v>18</v>
      </c>
      <c r="L2419" t="s">
        <v>19</v>
      </c>
    </row>
    <row r="2420" spans="1:12">
      <c r="A2420">
        <v>3231</v>
      </c>
      <c r="B2420" t="s">
        <v>8711</v>
      </c>
      <c r="C2420" t="s">
        <v>8712</v>
      </c>
      <c r="D2420" t="s">
        <v>45</v>
      </c>
      <c r="E2420" t="s">
        <v>8713</v>
      </c>
      <c r="F2420" t="s">
        <v>81</v>
      </c>
      <c r="G2420" t="str">
        <f>"0093021"</f>
        <v>0</v>
      </c>
      <c r="H2420">
        <v>900.0</v>
      </c>
      <c r="I2420">
        <v>127.5</v>
      </c>
      <c r="J2420" t="s">
        <v>8714</v>
      </c>
      <c r="K2420" t="s">
        <v>18</v>
      </c>
      <c r="L2420" t="s">
        <v>19</v>
      </c>
    </row>
    <row r="2421" spans="1:12">
      <c r="A2421">
        <v>3232</v>
      </c>
      <c r="B2421" t="s">
        <v>8715</v>
      </c>
      <c r="C2421" t="s">
        <v>8716</v>
      </c>
      <c r="D2421" t="s">
        <v>45</v>
      </c>
      <c r="E2421" t="s">
        <v>8717</v>
      </c>
      <c r="F2421" t="s">
        <v>3198</v>
      </c>
      <c r="G2421" t="str">
        <f>"0037020"</f>
        <v>0</v>
      </c>
      <c r="H2421">
        <v>1500.0</v>
      </c>
      <c r="I2421">
        <v>225.0</v>
      </c>
      <c r="J2421" t="s">
        <v>2782</v>
      </c>
      <c r="K2421" t="s">
        <v>18</v>
      </c>
      <c r="L2421" t="s">
        <v>19</v>
      </c>
    </row>
    <row r="2422" spans="1:12">
      <c r="A2422">
        <v>3233</v>
      </c>
      <c r="B2422" t="s">
        <v>8718</v>
      </c>
      <c r="C2422" t="s">
        <v>7188</v>
      </c>
      <c r="D2422" t="s">
        <v>14</v>
      </c>
      <c r="E2422" t="s">
        <v>8719</v>
      </c>
      <c r="F2422" t="s">
        <v>36</v>
      </c>
      <c r="G2422" t="str">
        <f>"6034011"</f>
        <v>0</v>
      </c>
      <c r="H2422">
        <v>900.0</v>
      </c>
      <c r="I2422">
        <v>116.25</v>
      </c>
      <c r="J2422" t="s">
        <v>7207</v>
      </c>
      <c r="K2422" t="s">
        <v>18</v>
      </c>
      <c r="L2422" t="s">
        <v>19</v>
      </c>
    </row>
    <row r="2423" spans="1:12">
      <c r="A2423">
        <v>3234</v>
      </c>
      <c r="B2423" t="s">
        <v>1557</v>
      </c>
      <c r="C2423" t="s">
        <v>8720</v>
      </c>
      <c r="D2423" t="s">
        <v>14</v>
      </c>
      <c r="E2423" t="s">
        <v>8721</v>
      </c>
      <c r="F2423" t="s">
        <v>36</v>
      </c>
      <c r="G2423" t="str">
        <f>"6034011"</f>
        <v>0</v>
      </c>
      <c r="H2423">
        <v>900.0</v>
      </c>
      <c r="I2423">
        <v>116.25</v>
      </c>
      <c r="J2423" t="s">
        <v>8722</v>
      </c>
      <c r="K2423" t="s">
        <v>18</v>
      </c>
      <c r="L2423" t="s">
        <v>19</v>
      </c>
    </row>
    <row r="2424" spans="1:12">
      <c r="A2424">
        <v>3235</v>
      </c>
      <c r="B2424" t="s">
        <v>8723</v>
      </c>
      <c r="C2424" t="s">
        <v>8724</v>
      </c>
      <c r="D2424" t="s">
        <v>14</v>
      </c>
      <c r="E2424" t="s">
        <v>8725</v>
      </c>
      <c r="F2424" t="s">
        <v>36</v>
      </c>
      <c r="G2424" t="str">
        <f>"6034011"</f>
        <v>0</v>
      </c>
      <c r="H2424">
        <v>900.0</v>
      </c>
      <c r="I2424">
        <v>116.25</v>
      </c>
      <c r="J2424" t="s">
        <v>8662</v>
      </c>
      <c r="K2424" t="s">
        <v>18</v>
      </c>
      <c r="L2424" t="s">
        <v>19</v>
      </c>
    </row>
    <row r="2425" spans="1:12">
      <c r="A2425">
        <v>3236</v>
      </c>
      <c r="B2425" t="s">
        <v>8726</v>
      </c>
      <c r="C2425" t="s">
        <v>8727</v>
      </c>
      <c r="D2425" t="s">
        <v>45</v>
      </c>
      <c r="E2425" t="s">
        <v>8728</v>
      </c>
      <c r="F2425" t="s">
        <v>1699</v>
      </c>
      <c r="G2425" t="str">
        <f>"9011031"</f>
        <v>0</v>
      </c>
      <c r="H2425">
        <v>900.0</v>
      </c>
      <c r="I2425">
        <v>105.0</v>
      </c>
      <c r="J2425" t="s">
        <v>4870</v>
      </c>
      <c r="K2425" t="s">
        <v>18</v>
      </c>
      <c r="L2425" t="s">
        <v>19</v>
      </c>
    </row>
    <row r="2426" spans="1:12">
      <c r="A2426">
        <v>3237</v>
      </c>
      <c r="B2426" t="s">
        <v>8729</v>
      </c>
      <c r="C2426" t="s">
        <v>8730</v>
      </c>
      <c r="D2426" t="s">
        <v>45</v>
      </c>
      <c r="E2426" t="s">
        <v>8731</v>
      </c>
      <c r="F2426" t="s">
        <v>340</v>
      </c>
      <c r="G2426" t="str">
        <f>"0036081"</f>
        <v>0</v>
      </c>
      <c r="H2426">
        <v>900.0</v>
      </c>
      <c r="I2426">
        <v>135.0</v>
      </c>
      <c r="J2426" t="s">
        <v>1443</v>
      </c>
      <c r="K2426" t="s">
        <v>18</v>
      </c>
      <c r="L2426" t="s">
        <v>19</v>
      </c>
    </row>
    <row r="2427" spans="1:12">
      <c r="A2427">
        <v>3238</v>
      </c>
      <c r="B2427" t="s">
        <v>8732</v>
      </c>
      <c r="C2427" t="s">
        <v>8733</v>
      </c>
      <c r="D2427" t="s">
        <v>45</v>
      </c>
      <c r="E2427" t="s">
        <v>8734</v>
      </c>
      <c r="F2427" t="s">
        <v>47</v>
      </c>
      <c r="G2427" t="str">
        <f>"8033011"</f>
        <v>0</v>
      </c>
      <c r="H2427">
        <v>900.0</v>
      </c>
      <c r="I2427">
        <v>105.0</v>
      </c>
      <c r="J2427" t="s">
        <v>8735</v>
      </c>
      <c r="K2427" t="s">
        <v>18</v>
      </c>
      <c r="L2427" t="s">
        <v>19</v>
      </c>
    </row>
    <row r="2428" spans="1:12">
      <c r="A2428">
        <v>3239</v>
      </c>
      <c r="B2428" t="s">
        <v>8736</v>
      </c>
      <c r="C2428" t="s">
        <v>8737</v>
      </c>
      <c r="D2428" t="s">
        <v>45</v>
      </c>
      <c r="E2428" t="s">
        <v>8738</v>
      </c>
      <c r="F2428" t="s">
        <v>380</v>
      </c>
      <c r="G2428" t="str">
        <f>"0071053"</f>
        <v>0</v>
      </c>
      <c r="H2428">
        <v>900.0</v>
      </c>
      <c r="I2428">
        <v>120.0</v>
      </c>
      <c r="J2428" t="s">
        <v>7565</v>
      </c>
      <c r="K2428" t="s">
        <v>18</v>
      </c>
      <c r="L2428" t="s">
        <v>19</v>
      </c>
    </row>
    <row r="2429" spans="1:12">
      <c r="A2429">
        <v>3240</v>
      </c>
      <c r="B2429" t="s">
        <v>8739</v>
      </c>
      <c r="C2429" t="s">
        <v>8740</v>
      </c>
      <c r="D2429" t="s">
        <v>45</v>
      </c>
      <c r="E2429" t="s">
        <v>8741</v>
      </c>
      <c r="F2429" t="s">
        <v>81</v>
      </c>
      <c r="G2429" t="str">
        <f>"0093021"</f>
        <v>0</v>
      </c>
      <c r="H2429">
        <v>900.0</v>
      </c>
      <c r="I2429">
        <v>105.0</v>
      </c>
      <c r="J2429" t="s">
        <v>8742</v>
      </c>
      <c r="K2429" t="s">
        <v>18</v>
      </c>
      <c r="L2429" t="s">
        <v>19</v>
      </c>
    </row>
    <row r="2430" spans="1:12">
      <c r="A2430">
        <v>3241</v>
      </c>
      <c r="B2430" t="s">
        <v>8743</v>
      </c>
      <c r="C2430" t="s">
        <v>8744</v>
      </c>
      <c r="D2430" t="s">
        <v>14</v>
      </c>
      <c r="E2430" t="s">
        <v>8745</v>
      </c>
      <c r="F2430" t="s">
        <v>81</v>
      </c>
      <c r="G2430" t="str">
        <f>"0093021"</f>
        <v>0</v>
      </c>
      <c r="H2430">
        <v>900.0</v>
      </c>
      <c r="I2430">
        <v>105.0</v>
      </c>
      <c r="J2430" t="s">
        <v>8746</v>
      </c>
      <c r="K2430" t="s">
        <v>18</v>
      </c>
      <c r="L2430" t="s">
        <v>19</v>
      </c>
    </row>
    <row r="2431" spans="1:12">
      <c r="A2431">
        <v>3242</v>
      </c>
      <c r="B2431" t="s">
        <v>8747</v>
      </c>
      <c r="C2431" t="s">
        <v>8748</v>
      </c>
      <c r="D2431" t="s">
        <v>45</v>
      </c>
      <c r="E2431" t="s">
        <v>8749</v>
      </c>
      <c r="F2431" t="s">
        <v>177</v>
      </c>
      <c r="G2431" t="str">
        <f>"0071052"</f>
        <v>0</v>
      </c>
      <c r="H2431">
        <v>900.0</v>
      </c>
      <c r="I2431">
        <v>105.0</v>
      </c>
      <c r="J2431" t="s">
        <v>8735</v>
      </c>
      <c r="K2431" t="s">
        <v>18</v>
      </c>
      <c r="L2431" t="s">
        <v>19</v>
      </c>
    </row>
    <row r="2432" spans="1:12">
      <c r="A2432">
        <v>3243</v>
      </c>
      <c r="B2432" t="s">
        <v>8750</v>
      </c>
      <c r="C2432" t="s">
        <v>8751</v>
      </c>
      <c r="D2432" t="s">
        <v>14</v>
      </c>
      <c r="E2432" t="s">
        <v>8752</v>
      </c>
      <c r="F2432" t="s">
        <v>81</v>
      </c>
      <c r="G2432" t="str">
        <f>"0093021"</f>
        <v>0</v>
      </c>
      <c r="H2432">
        <v>900.0</v>
      </c>
      <c r="I2432">
        <v>105.0</v>
      </c>
      <c r="J2432" t="s">
        <v>3186</v>
      </c>
      <c r="K2432" t="s">
        <v>18</v>
      </c>
      <c r="L2432" t="s">
        <v>19</v>
      </c>
    </row>
    <row r="2433" spans="1:12">
      <c r="A2433">
        <v>3244</v>
      </c>
      <c r="B2433" t="s">
        <v>8753</v>
      </c>
      <c r="C2433" t="s">
        <v>7192</v>
      </c>
      <c r="D2433" t="s">
        <v>14</v>
      </c>
      <c r="E2433" t="s">
        <v>8754</v>
      </c>
      <c r="F2433" t="s">
        <v>124</v>
      </c>
      <c r="G2433" t="str">
        <f>"0071051"</f>
        <v>0</v>
      </c>
      <c r="H2433">
        <v>900.0</v>
      </c>
      <c r="I2433">
        <v>105.0</v>
      </c>
      <c r="J2433" t="s">
        <v>2252</v>
      </c>
      <c r="K2433" t="s">
        <v>18</v>
      </c>
      <c r="L2433" t="s">
        <v>19</v>
      </c>
    </row>
    <row r="2434" spans="1:12">
      <c r="A2434">
        <v>3245</v>
      </c>
      <c r="B2434" t="s">
        <v>1867</v>
      </c>
      <c r="C2434" t="s">
        <v>8755</v>
      </c>
      <c r="D2434" t="s">
        <v>45</v>
      </c>
      <c r="E2434" t="s">
        <v>8756</v>
      </c>
      <c r="F2434" t="s">
        <v>81</v>
      </c>
      <c r="G2434" t="str">
        <f>"0093021"</f>
        <v>0</v>
      </c>
      <c r="H2434">
        <v>900.0</v>
      </c>
      <c r="I2434">
        <v>105.0</v>
      </c>
      <c r="J2434" t="s">
        <v>8359</v>
      </c>
      <c r="K2434" t="s">
        <v>18</v>
      </c>
      <c r="L2434" t="s">
        <v>19</v>
      </c>
    </row>
    <row r="2435" spans="1:12">
      <c r="A2435">
        <v>3246</v>
      </c>
      <c r="B2435" t="s">
        <v>8757</v>
      </c>
      <c r="C2435" t="s">
        <v>8758</v>
      </c>
      <c r="D2435" t="s">
        <v>45</v>
      </c>
      <c r="E2435" t="s">
        <v>8759</v>
      </c>
      <c r="F2435" t="s">
        <v>3927</v>
      </c>
      <c r="G2435" t="str">
        <f>"0035080"</f>
        <v>0</v>
      </c>
      <c r="H2435">
        <v>900.0</v>
      </c>
      <c r="I2435">
        <v>120.0</v>
      </c>
      <c r="J2435" t="s">
        <v>8760</v>
      </c>
      <c r="K2435" t="s">
        <v>18</v>
      </c>
      <c r="L2435" t="s">
        <v>19</v>
      </c>
    </row>
    <row r="2436" spans="1:12">
      <c r="A2436">
        <v>3247</v>
      </c>
      <c r="B2436" t="s">
        <v>8761</v>
      </c>
      <c r="C2436" t="s">
        <v>8762</v>
      </c>
      <c r="D2436" t="s">
        <v>45</v>
      </c>
      <c r="E2436" t="s">
        <v>8763</v>
      </c>
      <c r="F2436" t="s">
        <v>81</v>
      </c>
      <c r="G2436" t="str">
        <f>"0093021"</f>
        <v>0</v>
      </c>
      <c r="H2436">
        <v>900.0</v>
      </c>
      <c r="I2436">
        <v>116.25</v>
      </c>
      <c r="J2436" t="s">
        <v>7862</v>
      </c>
      <c r="K2436" t="s">
        <v>18</v>
      </c>
      <c r="L2436" t="s">
        <v>19</v>
      </c>
    </row>
    <row r="2437" spans="1:12">
      <c r="A2437">
        <v>3248</v>
      </c>
      <c r="B2437" t="s">
        <v>8764</v>
      </c>
      <c r="C2437" t="s">
        <v>8765</v>
      </c>
      <c r="D2437" t="s">
        <v>45</v>
      </c>
      <c r="E2437" t="s">
        <v>8766</v>
      </c>
      <c r="F2437" t="s">
        <v>81</v>
      </c>
      <c r="G2437" t="str">
        <f>"0093021"</f>
        <v>0</v>
      </c>
      <c r="H2437">
        <v>900.0</v>
      </c>
      <c r="I2437">
        <v>105.0</v>
      </c>
      <c r="J2437" t="s">
        <v>8767</v>
      </c>
      <c r="K2437" t="s">
        <v>18</v>
      </c>
      <c r="L2437" t="s">
        <v>19</v>
      </c>
    </row>
    <row r="2438" spans="1:12">
      <c r="A2438">
        <v>3249</v>
      </c>
      <c r="B2438" t="s">
        <v>8768</v>
      </c>
      <c r="C2438" t="s">
        <v>8769</v>
      </c>
      <c r="D2438" t="s">
        <v>45</v>
      </c>
      <c r="E2438" t="s">
        <v>8770</v>
      </c>
      <c r="F2438" t="s">
        <v>81</v>
      </c>
      <c r="G2438" t="str">
        <f>"0093021"</f>
        <v>0</v>
      </c>
      <c r="H2438">
        <v>900.0</v>
      </c>
      <c r="I2438">
        <v>105.0</v>
      </c>
      <c r="J2438" t="s">
        <v>5674</v>
      </c>
      <c r="K2438" t="s">
        <v>18</v>
      </c>
      <c r="L2438" t="s">
        <v>19</v>
      </c>
    </row>
    <row r="2439" spans="1:12">
      <c r="A2439">
        <v>3250</v>
      </c>
      <c r="B2439" t="s">
        <v>8771</v>
      </c>
      <c r="C2439" t="s">
        <v>8772</v>
      </c>
      <c r="D2439" t="s">
        <v>45</v>
      </c>
      <c r="E2439" t="s">
        <v>8773</v>
      </c>
      <c r="F2439" t="s">
        <v>81</v>
      </c>
      <c r="G2439" t="str">
        <f>"0093021"</f>
        <v>0</v>
      </c>
      <c r="H2439">
        <v>900.0</v>
      </c>
      <c r="I2439">
        <v>135.0</v>
      </c>
      <c r="J2439" t="s">
        <v>5348</v>
      </c>
      <c r="K2439" t="s">
        <v>18</v>
      </c>
      <c r="L2439" t="s">
        <v>19</v>
      </c>
    </row>
    <row r="2440" spans="1:12">
      <c r="A2440">
        <v>3251</v>
      </c>
      <c r="B2440" t="s">
        <v>8774</v>
      </c>
      <c r="C2440" t="s">
        <v>8775</v>
      </c>
      <c r="D2440" t="s">
        <v>45</v>
      </c>
      <c r="E2440" t="s">
        <v>8776</v>
      </c>
      <c r="F2440" t="s">
        <v>81</v>
      </c>
      <c r="G2440" t="str">
        <f>"0093021"</f>
        <v>0</v>
      </c>
      <c r="H2440">
        <v>900.0</v>
      </c>
      <c r="I2440">
        <v>123.75</v>
      </c>
      <c r="J2440" t="s">
        <v>7156</v>
      </c>
      <c r="K2440" t="s">
        <v>18</v>
      </c>
      <c r="L2440" t="s">
        <v>19</v>
      </c>
    </row>
    <row r="2441" spans="1:12">
      <c r="A2441">
        <v>3252</v>
      </c>
      <c r="B2441" t="s">
        <v>8777</v>
      </c>
      <c r="C2441" t="s">
        <v>8778</v>
      </c>
      <c r="D2441" t="s">
        <v>14</v>
      </c>
      <c r="E2441" t="s">
        <v>8779</v>
      </c>
      <c r="F2441" t="s">
        <v>81</v>
      </c>
      <c r="G2441" t="str">
        <f>"0093021"</f>
        <v>0</v>
      </c>
      <c r="H2441">
        <v>900.0</v>
      </c>
      <c r="I2441">
        <v>105.0</v>
      </c>
      <c r="J2441" t="s">
        <v>8780</v>
      </c>
      <c r="K2441" t="s">
        <v>18</v>
      </c>
      <c r="L2441" t="s">
        <v>19</v>
      </c>
    </row>
    <row r="2442" spans="1:12">
      <c r="A2442">
        <v>3253</v>
      </c>
      <c r="B2442" t="s">
        <v>8781</v>
      </c>
      <c r="C2442" t="s">
        <v>8782</v>
      </c>
      <c r="D2442" t="s">
        <v>45</v>
      </c>
      <c r="E2442" t="s">
        <v>8783</v>
      </c>
      <c r="F2442" t="s">
        <v>81</v>
      </c>
      <c r="G2442" t="str">
        <f>"0093021"</f>
        <v>0</v>
      </c>
      <c r="H2442">
        <v>900.0</v>
      </c>
      <c r="I2442">
        <v>105.0</v>
      </c>
      <c r="J2442" t="s">
        <v>8784</v>
      </c>
      <c r="K2442" t="s">
        <v>18</v>
      </c>
      <c r="L2442" t="s">
        <v>19</v>
      </c>
    </row>
    <row r="2443" spans="1:12">
      <c r="A2443">
        <v>3254</v>
      </c>
      <c r="B2443" t="s">
        <v>8785</v>
      </c>
      <c r="C2443" t="s">
        <v>8786</v>
      </c>
      <c r="D2443" t="s">
        <v>45</v>
      </c>
      <c r="E2443" t="s">
        <v>8787</v>
      </c>
      <c r="F2443" t="s">
        <v>81</v>
      </c>
      <c r="G2443" t="str">
        <f>"0093021"</f>
        <v>0</v>
      </c>
      <c r="H2443">
        <v>900.0</v>
      </c>
      <c r="I2443">
        <v>105.0</v>
      </c>
      <c r="J2443" t="s">
        <v>8784</v>
      </c>
      <c r="K2443" t="s">
        <v>18</v>
      </c>
      <c r="L2443" t="s">
        <v>19</v>
      </c>
    </row>
    <row r="2444" spans="1:12">
      <c r="A2444">
        <v>3255</v>
      </c>
      <c r="B2444" t="s">
        <v>8788</v>
      </c>
      <c r="C2444" t="s">
        <v>8789</v>
      </c>
      <c r="D2444" t="s">
        <v>45</v>
      </c>
      <c r="E2444" t="s">
        <v>8790</v>
      </c>
      <c r="F2444" t="s">
        <v>124</v>
      </c>
      <c r="G2444" t="str">
        <f>"0071051"</f>
        <v>0</v>
      </c>
      <c r="H2444">
        <v>900.0</v>
      </c>
      <c r="I2444">
        <v>105.0</v>
      </c>
      <c r="J2444" t="s">
        <v>8100</v>
      </c>
      <c r="K2444" t="s">
        <v>18</v>
      </c>
      <c r="L2444" t="s">
        <v>19</v>
      </c>
    </row>
    <row r="2445" spans="1:12">
      <c r="A2445">
        <v>3256</v>
      </c>
      <c r="B2445" t="s">
        <v>8791</v>
      </c>
      <c r="C2445" t="s">
        <v>8792</v>
      </c>
      <c r="D2445" t="s">
        <v>45</v>
      </c>
      <c r="E2445" t="s">
        <v>8793</v>
      </c>
      <c r="F2445" t="s">
        <v>81</v>
      </c>
      <c r="G2445" t="str">
        <f>"0093021"</f>
        <v>0</v>
      </c>
      <c r="H2445">
        <v>900.0</v>
      </c>
      <c r="I2445">
        <v>262.5</v>
      </c>
      <c r="J2445" t="s">
        <v>8794</v>
      </c>
      <c r="K2445" t="s">
        <v>18</v>
      </c>
      <c r="L2445" t="s">
        <v>19</v>
      </c>
    </row>
    <row r="2446" spans="1:12">
      <c r="A2446">
        <v>3257</v>
      </c>
      <c r="B2446" t="s">
        <v>8795</v>
      </c>
      <c r="C2446" t="s">
        <v>8796</v>
      </c>
      <c r="D2446" t="s">
        <v>14</v>
      </c>
      <c r="E2446" t="s">
        <v>8797</v>
      </c>
      <c r="F2446" t="s">
        <v>3927</v>
      </c>
      <c r="G2446" t="str">
        <f>"0035080"</f>
        <v>0</v>
      </c>
      <c r="H2446">
        <v>900.0</v>
      </c>
      <c r="I2446">
        <v>105.0</v>
      </c>
      <c r="J2446" t="s">
        <v>5647</v>
      </c>
      <c r="K2446" t="s">
        <v>18</v>
      </c>
      <c r="L2446" t="s">
        <v>19</v>
      </c>
    </row>
    <row r="2447" spans="1:12">
      <c r="A2447">
        <v>3258</v>
      </c>
      <c r="B2447" t="s">
        <v>8798</v>
      </c>
      <c r="C2447" t="s">
        <v>5148</v>
      </c>
      <c r="D2447" t="s">
        <v>14</v>
      </c>
      <c r="E2447" t="s">
        <v>8799</v>
      </c>
      <c r="F2447" t="s">
        <v>81</v>
      </c>
      <c r="G2447" t="str">
        <f>"0093021"</f>
        <v>0</v>
      </c>
      <c r="H2447">
        <v>900.0</v>
      </c>
      <c r="I2447">
        <v>135.0</v>
      </c>
      <c r="J2447" t="s">
        <v>336</v>
      </c>
      <c r="K2447" t="s">
        <v>18</v>
      </c>
      <c r="L2447" t="s">
        <v>19</v>
      </c>
    </row>
    <row r="2448" spans="1:12">
      <c r="A2448">
        <v>3259</v>
      </c>
      <c r="B2448" t="s">
        <v>8800</v>
      </c>
      <c r="C2448" t="s">
        <v>8801</v>
      </c>
      <c r="D2448" t="s">
        <v>45</v>
      </c>
      <c r="E2448" t="s">
        <v>8802</v>
      </c>
      <c r="F2448" t="s">
        <v>81</v>
      </c>
      <c r="G2448" t="str">
        <f>"0093021"</f>
        <v>0</v>
      </c>
      <c r="H2448">
        <v>900.0</v>
      </c>
      <c r="I2448">
        <v>105.0</v>
      </c>
      <c r="J2448" t="s">
        <v>8670</v>
      </c>
      <c r="K2448" t="s">
        <v>18</v>
      </c>
      <c r="L2448" t="s">
        <v>19</v>
      </c>
    </row>
    <row r="2449" spans="1:12">
      <c r="A2449">
        <v>3260</v>
      </c>
      <c r="B2449" t="s">
        <v>8803</v>
      </c>
      <c r="C2449" t="s">
        <v>8804</v>
      </c>
      <c r="D2449" t="s">
        <v>45</v>
      </c>
      <c r="E2449" t="s">
        <v>8805</v>
      </c>
      <c r="F2449" t="s">
        <v>81</v>
      </c>
      <c r="G2449" t="str">
        <f>"0093021"</f>
        <v>0</v>
      </c>
      <c r="H2449">
        <v>900.0</v>
      </c>
      <c r="I2449">
        <v>105.0</v>
      </c>
      <c r="J2449" t="s">
        <v>7141</v>
      </c>
      <c r="K2449" t="s">
        <v>18</v>
      </c>
      <c r="L2449" t="s">
        <v>19</v>
      </c>
    </row>
    <row r="2450" spans="1:12">
      <c r="A2450">
        <v>3261</v>
      </c>
      <c r="B2450" t="s">
        <v>8806</v>
      </c>
      <c r="C2450" t="s">
        <v>8807</v>
      </c>
      <c r="D2450" t="s">
        <v>45</v>
      </c>
      <c r="E2450" t="s">
        <v>8808</v>
      </c>
      <c r="F2450" t="s">
        <v>81</v>
      </c>
      <c r="G2450" t="str">
        <f>"0093021"</f>
        <v>0</v>
      </c>
      <c r="H2450">
        <v>900.0</v>
      </c>
      <c r="I2450">
        <v>105.0</v>
      </c>
      <c r="J2450" t="s">
        <v>8809</v>
      </c>
      <c r="K2450" t="s">
        <v>18</v>
      </c>
      <c r="L2450" t="s">
        <v>19</v>
      </c>
    </row>
    <row r="2451" spans="1:12">
      <c r="A2451">
        <v>3262</v>
      </c>
      <c r="B2451" t="s">
        <v>8810</v>
      </c>
      <c r="C2451" t="s">
        <v>8811</v>
      </c>
      <c r="D2451" t="s">
        <v>45</v>
      </c>
      <c r="E2451" t="s">
        <v>8812</v>
      </c>
      <c r="F2451" t="s">
        <v>81</v>
      </c>
      <c r="G2451" t="str">
        <f>"0093021"</f>
        <v>0</v>
      </c>
      <c r="H2451">
        <v>900.0</v>
      </c>
      <c r="I2451">
        <v>105.0</v>
      </c>
      <c r="J2451" t="s">
        <v>8813</v>
      </c>
      <c r="K2451" t="s">
        <v>18</v>
      </c>
      <c r="L2451" t="s">
        <v>19</v>
      </c>
    </row>
    <row r="2452" spans="1:12">
      <c r="A2452">
        <v>3263</v>
      </c>
      <c r="B2452" t="s">
        <v>8814</v>
      </c>
      <c r="C2452" t="s">
        <v>8815</v>
      </c>
      <c r="D2452" t="s">
        <v>14</v>
      </c>
      <c r="E2452" t="s">
        <v>8816</v>
      </c>
      <c r="F2452" t="s">
        <v>81</v>
      </c>
      <c r="G2452" t="str">
        <f>"0093021"</f>
        <v>0</v>
      </c>
      <c r="H2452">
        <v>900.0</v>
      </c>
      <c r="I2452">
        <v>105.0</v>
      </c>
      <c r="J2452" t="s">
        <v>8817</v>
      </c>
      <c r="K2452" t="s">
        <v>18</v>
      </c>
      <c r="L2452" t="s">
        <v>19</v>
      </c>
    </row>
    <row r="2453" spans="1:12">
      <c r="A2453">
        <v>3264</v>
      </c>
      <c r="B2453" t="s">
        <v>8818</v>
      </c>
      <c r="C2453" t="s">
        <v>8819</v>
      </c>
      <c r="D2453" t="s">
        <v>45</v>
      </c>
      <c r="E2453" t="s">
        <v>8820</v>
      </c>
      <c r="F2453" t="s">
        <v>81</v>
      </c>
      <c r="G2453" t="str">
        <f>"0093021"</f>
        <v>0</v>
      </c>
      <c r="H2453">
        <v>900.0</v>
      </c>
      <c r="I2453">
        <v>105.0</v>
      </c>
      <c r="J2453" t="s">
        <v>8821</v>
      </c>
      <c r="K2453" t="s">
        <v>18</v>
      </c>
      <c r="L2453" t="s">
        <v>19</v>
      </c>
    </row>
    <row r="2454" spans="1:12">
      <c r="A2454">
        <v>3265</v>
      </c>
      <c r="B2454" t="s">
        <v>8822</v>
      </c>
      <c r="C2454" t="s">
        <v>8823</v>
      </c>
      <c r="D2454" t="s">
        <v>45</v>
      </c>
      <c r="E2454" t="s">
        <v>8824</v>
      </c>
      <c r="F2454" t="s">
        <v>81</v>
      </c>
      <c r="G2454" t="str">
        <f>"0093021"</f>
        <v>0</v>
      </c>
      <c r="H2454">
        <v>900.0</v>
      </c>
      <c r="I2454">
        <v>105.0</v>
      </c>
      <c r="J2454" t="s">
        <v>8825</v>
      </c>
      <c r="K2454" t="s">
        <v>18</v>
      </c>
      <c r="L2454" t="s">
        <v>19</v>
      </c>
    </row>
    <row r="2455" spans="1:12">
      <c r="A2455">
        <v>3266</v>
      </c>
      <c r="B2455" t="s">
        <v>8826</v>
      </c>
      <c r="C2455" t="s">
        <v>8827</v>
      </c>
      <c r="D2455" t="s">
        <v>45</v>
      </c>
      <c r="E2455" t="s">
        <v>8828</v>
      </c>
      <c r="F2455" t="s">
        <v>81</v>
      </c>
      <c r="G2455" t="str">
        <f>"0093021"</f>
        <v>0</v>
      </c>
      <c r="H2455">
        <v>900.0</v>
      </c>
      <c r="I2455">
        <v>105.0</v>
      </c>
      <c r="J2455" t="s">
        <v>8735</v>
      </c>
      <c r="K2455" t="s">
        <v>18</v>
      </c>
      <c r="L2455" t="s">
        <v>19</v>
      </c>
    </row>
    <row r="2456" spans="1:12">
      <c r="A2456">
        <v>3267</v>
      </c>
      <c r="B2456" t="s">
        <v>8829</v>
      </c>
      <c r="C2456" t="s">
        <v>8830</v>
      </c>
      <c r="D2456" t="s">
        <v>45</v>
      </c>
      <c r="E2456" t="s">
        <v>8831</v>
      </c>
      <c r="F2456" t="s">
        <v>81</v>
      </c>
      <c r="G2456" t="str">
        <f>"0093021"</f>
        <v>0</v>
      </c>
      <c r="H2456">
        <v>900.0</v>
      </c>
      <c r="I2456">
        <v>105.0</v>
      </c>
      <c r="J2456" t="s">
        <v>2374</v>
      </c>
      <c r="K2456" t="s">
        <v>18</v>
      </c>
      <c r="L2456" t="s">
        <v>19</v>
      </c>
    </row>
    <row r="2457" spans="1:12">
      <c r="A2457">
        <v>3268</v>
      </c>
      <c r="B2457" t="s">
        <v>8832</v>
      </c>
      <c r="C2457" t="s">
        <v>8833</v>
      </c>
      <c r="D2457" t="s">
        <v>14</v>
      </c>
      <c r="E2457" t="s">
        <v>8834</v>
      </c>
      <c r="F2457" t="s">
        <v>124</v>
      </c>
      <c r="G2457" t="str">
        <f>"0071051"</f>
        <v>0</v>
      </c>
      <c r="H2457">
        <v>900.0</v>
      </c>
      <c r="I2457">
        <v>105.0</v>
      </c>
      <c r="J2457" t="s">
        <v>4748</v>
      </c>
      <c r="K2457" t="s">
        <v>18</v>
      </c>
      <c r="L2457" t="s">
        <v>19</v>
      </c>
    </row>
    <row r="2458" spans="1:12">
      <c r="A2458">
        <v>3269</v>
      </c>
      <c r="B2458" t="s">
        <v>8835</v>
      </c>
      <c r="C2458" t="s">
        <v>8836</v>
      </c>
      <c r="D2458" t="s">
        <v>14</v>
      </c>
      <c r="E2458" t="s">
        <v>8837</v>
      </c>
      <c r="F2458" t="s">
        <v>81</v>
      </c>
      <c r="G2458" t="str">
        <f>"0093021"</f>
        <v>0</v>
      </c>
      <c r="H2458">
        <v>900.0</v>
      </c>
      <c r="I2458">
        <v>105.0</v>
      </c>
      <c r="J2458" t="s">
        <v>2760</v>
      </c>
      <c r="K2458" t="s">
        <v>18</v>
      </c>
      <c r="L2458" t="s">
        <v>19</v>
      </c>
    </row>
    <row r="2459" spans="1:12">
      <c r="A2459">
        <v>3270</v>
      </c>
      <c r="B2459" t="s">
        <v>8838</v>
      </c>
      <c r="C2459" t="s">
        <v>8839</v>
      </c>
      <c r="D2459" t="s">
        <v>45</v>
      </c>
      <c r="E2459" t="s">
        <v>8840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8841</v>
      </c>
      <c r="K2459" t="s">
        <v>18</v>
      </c>
      <c r="L2459" t="s">
        <v>19</v>
      </c>
    </row>
    <row r="2460" spans="1:12">
      <c r="A2460">
        <v>3271</v>
      </c>
      <c r="B2460" t="s">
        <v>8842</v>
      </c>
      <c r="C2460" t="s">
        <v>7979</v>
      </c>
      <c r="D2460" t="s">
        <v>45</v>
      </c>
      <c r="E2460" t="s">
        <v>8843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434</v>
      </c>
      <c r="K2460" t="s">
        <v>18</v>
      </c>
      <c r="L2460" t="s">
        <v>19</v>
      </c>
    </row>
    <row r="2461" spans="1:12">
      <c r="A2461">
        <v>3272</v>
      </c>
      <c r="B2461" t="s">
        <v>8844</v>
      </c>
      <c r="C2461" t="s">
        <v>7253</v>
      </c>
      <c r="D2461" t="s">
        <v>45</v>
      </c>
      <c r="E2461" t="s">
        <v>8845</v>
      </c>
      <c r="F2461" t="s">
        <v>81</v>
      </c>
      <c r="G2461" t="str">
        <f>"0093021"</f>
        <v>0</v>
      </c>
      <c r="H2461">
        <v>900.0</v>
      </c>
      <c r="I2461">
        <v>105.0</v>
      </c>
      <c r="J2461" t="s">
        <v>8846</v>
      </c>
      <c r="K2461" t="s">
        <v>18</v>
      </c>
      <c r="L2461" t="s">
        <v>19</v>
      </c>
    </row>
    <row r="2462" spans="1:12">
      <c r="A2462">
        <v>3273</v>
      </c>
      <c r="B2462" t="s">
        <v>8847</v>
      </c>
      <c r="C2462" t="s">
        <v>8848</v>
      </c>
      <c r="D2462" t="s">
        <v>45</v>
      </c>
      <c r="E2462" t="s">
        <v>8849</v>
      </c>
      <c r="F2462" t="s">
        <v>81</v>
      </c>
      <c r="G2462" t="str">
        <f>"0093021"</f>
        <v>0</v>
      </c>
      <c r="H2462">
        <v>900.0</v>
      </c>
      <c r="I2462">
        <v>120.0</v>
      </c>
      <c r="J2462" t="s">
        <v>5371</v>
      </c>
      <c r="K2462" t="s">
        <v>18</v>
      </c>
      <c r="L2462" t="s">
        <v>19</v>
      </c>
    </row>
    <row r="2463" spans="1:12">
      <c r="A2463">
        <v>3274</v>
      </c>
      <c r="B2463" t="s">
        <v>1343</v>
      </c>
      <c r="C2463" t="s">
        <v>8850</v>
      </c>
      <c r="D2463" t="s">
        <v>45</v>
      </c>
      <c r="E2463" t="s">
        <v>8851</v>
      </c>
      <c r="F2463" t="s">
        <v>81</v>
      </c>
      <c r="G2463" t="str">
        <f>"0093021"</f>
        <v>0</v>
      </c>
      <c r="H2463">
        <v>900.0</v>
      </c>
      <c r="I2463">
        <v>105.0</v>
      </c>
      <c r="J2463" t="s">
        <v>3760</v>
      </c>
      <c r="K2463" t="s">
        <v>18</v>
      </c>
      <c r="L2463" t="s">
        <v>19</v>
      </c>
    </row>
    <row r="2464" spans="1:12">
      <c r="A2464">
        <v>3275</v>
      </c>
      <c r="B2464" t="s">
        <v>8852</v>
      </c>
      <c r="C2464" t="s">
        <v>8853</v>
      </c>
      <c r="D2464" t="s">
        <v>45</v>
      </c>
      <c r="E2464" t="s">
        <v>8854</v>
      </c>
      <c r="F2464" t="s">
        <v>340</v>
      </c>
      <c r="G2464" t="str">
        <f>"0036081"</f>
        <v>0</v>
      </c>
      <c r="H2464">
        <v>900.0</v>
      </c>
      <c r="I2464">
        <v>250.0</v>
      </c>
      <c r="J2464" t="s">
        <v>8855</v>
      </c>
      <c r="K2464" t="s">
        <v>18</v>
      </c>
      <c r="L2464" t="s">
        <v>19</v>
      </c>
    </row>
    <row r="2465" spans="1:12">
      <c r="A2465">
        <v>3276</v>
      </c>
      <c r="B2465" t="s">
        <v>8856</v>
      </c>
      <c r="C2465" t="s">
        <v>8857</v>
      </c>
      <c r="D2465" t="s">
        <v>45</v>
      </c>
      <c r="E2465" t="s">
        <v>8858</v>
      </c>
      <c r="F2465" t="s">
        <v>81</v>
      </c>
      <c r="G2465" t="str">
        <f>"0093021"</f>
        <v>0</v>
      </c>
      <c r="H2465">
        <v>900.0</v>
      </c>
      <c r="I2465">
        <v>105.0</v>
      </c>
      <c r="J2465" t="s">
        <v>4530</v>
      </c>
      <c r="K2465" t="s">
        <v>18</v>
      </c>
      <c r="L2465" t="s">
        <v>19</v>
      </c>
    </row>
    <row r="2466" spans="1:12">
      <c r="A2466">
        <v>3277</v>
      </c>
      <c r="B2466" t="s">
        <v>8859</v>
      </c>
      <c r="C2466" t="s">
        <v>5723</v>
      </c>
      <c r="D2466" t="s">
        <v>14</v>
      </c>
      <c r="E2466" t="s">
        <v>8860</v>
      </c>
      <c r="F2466" t="s">
        <v>36</v>
      </c>
      <c r="G2466" t="str">
        <f>"6034011"</f>
        <v>0</v>
      </c>
      <c r="H2466">
        <v>900.0</v>
      </c>
      <c r="I2466">
        <v>105.0</v>
      </c>
      <c r="J2466" t="s">
        <v>434</v>
      </c>
      <c r="K2466" t="s">
        <v>18</v>
      </c>
      <c r="L2466" t="s">
        <v>19</v>
      </c>
    </row>
    <row r="2467" spans="1:12">
      <c r="A2467">
        <v>3278</v>
      </c>
      <c r="B2467" t="s">
        <v>8861</v>
      </c>
      <c r="C2467" t="s">
        <v>8862</v>
      </c>
      <c r="D2467" t="s">
        <v>45</v>
      </c>
      <c r="E2467" t="s">
        <v>8863</v>
      </c>
      <c r="F2467" t="s">
        <v>81</v>
      </c>
      <c r="G2467" t="str">
        <f>"0093021"</f>
        <v>0</v>
      </c>
      <c r="H2467">
        <v>900.0</v>
      </c>
      <c r="I2467">
        <v>105.0</v>
      </c>
      <c r="J2467" t="s">
        <v>8864</v>
      </c>
      <c r="K2467" t="s">
        <v>18</v>
      </c>
      <c r="L2467" t="s">
        <v>19</v>
      </c>
    </row>
    <row r="2468" spans="1:12">
      <c r="A2468">
        <v>3279</v>
      </c>
      <c r="B2468" t="s">
        <v>8865</v>
      </c>
      <c r="C2468" t="s">
        <v>8866</v>
      </c>
      <c r="D2468" t="s">
        <v>45</v>
      </c>
      <c r="E2468" t="s">
        <v>8867</v>
      </c>
      <c r="F2468" t="s">
        <v>81</v>
      </c>
      <c r="G2468" t="str">
        <f>"0093021"</f>
        <v>0</v>
      </c>
      <c r="H2468">
        <v>900.0</v>
      </c>
      <c r="I2468">
        <v>105.0</v>
      </c>
      <c r="J2468" t="s">
        <v>187</v>
      </c>
      <c r="K2468" t="s">
        <v>18</v>
      </c>
      <c r="L2468" t="s">
        <v>19</v>
      </c>
    </row>
    <row r="2469" spans="1:12">
      <c r="A2469">
        <v>3280</v>
      </c>
      <c r="B2469" t="s">
        <v>8868</v>
      </c>
      <c r="C2469" t="s">
        <v>6286</v>
      </c>
      <c r="D2469" t="s">
        <v>45</v>
      </c>
      <c r="E2469" t="s">
        <v>8869</v>
      </c>
      <c r="F2469" t="s">
        <v>47</v>
      </c>
      <c r="G2469" t="str">
        <f>"8033011"</f>
        <v>0</v>
      </c>
      <c r="H2469">
        <v>900.0</v>
      </c>
      <c r="I2469">
        <v>105.0</v>
      </c>
      <c r="J2469" t="s">
        <v>8735</v>
      </c>
      <c r="K2469" t="s">
        <v>18</v>
      </c>
      <c r="L2469" t="s">
        <v>19</v>
      </c>
    </row>
    <row r="2470" spans="1:12">
      <c r="A2470">
        <v>3281</v>
      </c>
      <c r="B2470" t="s">
        <v>8870</v>
      </c>
      <c r="C2470" t="s">
        <v>8871</v>
      </c>
      <c r="D2470" t="s">
        <v>14</v>
      </c>
      <c r="E2470" t="s">
        <v>8872</v>
      </c>
      <c r="F2470" t="s">
        <v>177</v>
      </c>
      <c r="G2470" t="str">
        <f>"0071052"</f>
        <v>0</v>
      </c>
      <c r="H2470">
        <v>900.0</v>
      </c>
      <c r="I2470">
        <v>135.0</v>
      </c>
      <c r="J2470" t="s">
        <v>8873</v>
      </c>
      <c r="K2470" t="s">
        <v>18</v>
      </c>
      <c r="L2470" t="s">
        <v>19</v>
      </c>
    </row>
    <row r="2471" spans="1:12">
      <c r="A2471">
        <v>3282</v>
      </c>
      <c r="B2471" t="s">
        <v>8874</v>
      </c>
      <c r="C2471" t="s">
        <v>8875</v>
      </c>
      <c r="D2471" t="s">
        <v>45</v>
      </c>
      <c r="E2471" t="s">
        <v>8876</v>
      </c>
      <c r="F2471" t="s">
        <v>81</v>
      </c>
      <c r="G2471" t="str">
        <f>"0093021"</f>
        <v>0</v>
      </c>
      <c r="H2471">
        <v>900.0</v>
      </c>
      <c r="I2471">
        <v>108.75</v>
      </c>
      <c r="J2471" t="s">
        <v>8735</v>
      </c>
      <c r="K2471" t="s">
        <v>18</v>
      </c>
      <c r="L2471" t="s">
        <v>19</v>
      </c>
    </row>
    <row r="2472" spans="1:12">
      <c r="A2472">
        <v>3284</v>
      </c>
      <c r="B2472" t="s">
        <v>8877</v>
      </c>
      <c r="C2472" t="s">
        <v>8878</v>
      </c>
      <c r="D2472" t="s">
        <v>45</v>
      </c>
      <c r="E2472" t="s">
        <v>8879</v>
      </c>
      <c r="F2472" t="s">
        <v>81</v>
      </c>
      <c r="G2472" t="str">
        <f>"0093021"</f>
        <v>0</v>
      </c>
      <c r="H2472">
        <v>900.0</v>
      </c>
      <c r="I2472">
        <v>108.75</v>
      </c>
      <c r="J2472" t="s">
        <v>434</v>
      </c>
      <c r="K2472" t="s">
        <v>18</v>
      </c>
      <c r="L2472" t="s">
        <v>19</v>
      </c>
    </row>
    <row r="2473" spans="1:12">
      <c r="A2473">
        <v>3285</v>
      </c>
      <c r="B2473" t="s">
        <v>8880</v>
      </c>
      <c r="C2473" t="s">
        <v>8881</v>
      </c>
      <c r="D2473" t="s">
        <v>45</v>
      </c>
      <c r="E2473" t="s">
        <v>8882</v>
      </c>
      <c r="F2473" t="s">
        <v>340</v>
      </c>
      <c r="G2473" t="str">
        <f>"0036081"</f>
        <v>0</v>
      </c>
      <c r="H2473">
        <v>900.0</v>
      </c>
      <c r="I2473">
        <v>105.0</v>
      </c>
      <c r="J2473" t="s">
        <v>2760</v>
      </c>
      <c r="K2473" t="s">
        <v>18</v>
      </c>
      <c r="L2473" t="s">
        <v>19</v>
      </c>
    </row>
    <row r="2474" spans="1:12">
      <c r="A2474">
        <v>3286</v>
      </c>
      <c r="B2474" t="s">
        <v>8883</v>
      </c>
      <c r="C2474" t="s">
        <v>8884</v>
      </c>
      <c r="D2474" t="s">
        <v>14</v>
      </c>
      <c r="E2474" t="s">
        <v>8885</v>
      </c>
      <c r="F2474" t="s">
        <v>81</v>
      </c>
      <c r="G2474" t="str">
        <f>"0093021"</f>
        <v>0</v>
      </c>
      <c r="H2474">
        <v>900.0</v>
      </c>
      <c r="I2474">
        <v>105.0</v>
      </c>
      <c r="J2474" t="s">
        <v>8886</v>
      </c>
      <c r="K2474" t="s">
        <v>18</v>
      </c>
      <c r="L2474" t="s">
        <v>19</v>
      </c>
    </row>
    <row r="2475" spans="1:12">
      <c r="A2475">
        <v>3287</v>
      </c>
      <c r="B2475" t="s">
        <v>8887</v>
      </c>
      <c r="C2475" t="s">
        <v>8888</v>
      </c>
      <c r="D2475" t="s">
        <v>45</v>
      </c>
      <c r="E2475" t="s">
        <v>8889</v>
      </c>
      <c r="F2475" t="s">
        <v>81</v>
      </c>
      <c r="G2475" t="str">
        <f>"0093021"</f>
        <v>0</v>
      </c>
      <c r="H2475">
        <v>900.0</v>
      </c>
      <c r="I2475">
        <v>105.0</v>
      </c>
      <c r="J2475" t="s">
        <v>8890</v>
      </c>
      <c r="K2475" t="s">
        <v>18</v>
      </c>
      <c r="L2475" t="s">
        <v>19</v>
      </c>
    </row>
    <row r="2476" spans="1:12">
      <c r="A2476">
        <v>3288</v>
      </c>
      <c r="B2476" t="s">
        <v>8891</v>
      </c>
      <c r="C2476" t="s">
        <v>8892</v>
      </c>
      <c r="D2476" t="s">
        <v>45</v>
      </c>
      <c r="E2476" t="s">
        <v>8893</v>
      </c>
      <c r="F2476" t="s">
        <v>81</v>
      </c>
      <c r="G2476" t="str">
        <f>"0093021"</f>
        <v>0</v>
      </c>
      <c r="H2476">
        <v>900.0</v>
      </c>
      <c r="I2476">
        <v>127.5</v>
      </c>
      <c r="J2476" t="s">
        <v>1106</v>
      </c>
      <c r="K2476" t="s">
        <v>18</v>
      </c>
      <c r="L2476" t="s">
        <v>19</v>
      </c>
    </row>
    <row r="2477" spans="1:12">
      <c r="A2477">
        <v>3289</v>
      </c>
      <c r="B2477" t="s">
        <v>8894</v>
      </c>
      <c r="C2477" t="s">
        <v>8895</v>
      </c>
      <c r="D2477" t="s">
        <v>14</v>
      </c>
      <c r="E2477" t="s">
        <v>8896</v>
      </c>
      <c r="F2477" t="s">
        <v>81</v>
      </c>
      <c r="G2477" t="str">
        <f>"0093021"</f>
        <v>0</v>
      </c>
      <c r="H2477">
        <v>900.0</v>
      </c>
      <c r="I2477">
        <v>105.0</v>
      </c>
      <c r="J2477" t="s">
        <v>1348</v>
      </c>
      <c r="K2477" t="s">
        <v>18</v>
      </c>
      <c r="L2477" t="s">
        <v>19</v>
      </c>
    </row>
    <row r="2478" spans="1:12">
      <c r="A2478">
        <v>3290</v>
      </c>
      <c r="B2478" t="s">
        <v>8897</v>
      </c>
      <c r="C2478" t="s">
        <v>8898</v>
      </c>
      <c r="D2478" t="s">
        <v>14</v>
      </c>
      <c r="E2478" t="s">
        <v>8899</v>
      </c>
      <c r="F2478" t="s">
        <v>1699</v>
      </c>
      <c r="G2478" t="str">
        <f>"9011031"</f>
        <v>0</v>
      </c>
      <c r="H2478">
        <v>900.0</v>
      </c>
      <c r="I2478">
        <v>105.0</v>
      </c>
      <c r="J2478" t="s">
        <v>807</v>
      </c>
      <c r="K2478" t="s">
        <v>18</v>
      </c>
      <c r="L2478" t="s">
        <v>19</v>
      </c>
    </row>
    <row r="2479" spans="1:12">
      <c r="A2479">
        <v>3291</v>
      </c>
      <c r="B2479" t="s">
        <v>8900</v>
      </c>
      <c r="C2479" t="s">
        <v>5573</v>
      </c>
      <c r="D2479" t="s">
        <v>14</v>
      </c>
      <c r="E2479" t="s">
        <v>8901</v>
      </c>
      <c r="F2479" t="s">
        <v>81</v>
      </c>
      <c r="G2479" t="str">
        <f>"0093021"</f>
        <v>0</v>
      </c>
      <c r="H2479">
        <v>900.0</v>
      </c>
      <c r="I2479">
        <v>105.0</v>
      </c>
      <c r="J2479" t="s">
        <v>8902</v>
      </c>
      <c r="K2479" t="s">
        <v>18</v>
      </c>
      <c r="L2479" t="s">
        <v>19</v>
      </c>
    </row>
    <row r="2480" spans="1:12">
      <c r="A2480">
        <v>3292</v>
      </c>
      <c r="B2480" t="s">
        <v>8903</v>
      </c>
      <c r="C2480" t="s">
        <v>8904</v>
      </c>
      <c r="D2480" t="s">
        <v>14</v>
      </c>
      <c r="E2480" t="s">
        <v>8905</v>
      </c>
      <c r="F2480" t="s">
        <v>124</v>
      </c>
      <c r="G2480" t="str">
        <f>"0071051"</f>
        <v>0</v>
      </c>
      <c r="H2480">
        <v>900.0</v>
      </c>
      <c r="I2480">
        <v>105.0</v>
      </c>
      <c r="J2480" t="s">
        <v>2275</v>
      </c>
      <c r="K2480" t="s">
        <v>18</v>
      </c>
      <c r="L2480" t="s">
        <v>19</v>
      </c>
    </row>
    <row r="2481" spans="1:12">
      <c r="A2481">
        <v>3293</v>
      </c>
      <c r="B2481" t="s">
        <v>8906</v>
      </c>
      <c r="C2481" t="s">
        <v>8907</v>
      </c>
      <c r="D2481" t="s">
        <v>45</v>
      </c>
      <c r="E2481" t="s">
        <v>8908</v>
      </c>
      <c r="F2481" t="s">
        <v>81</v>
      </c>
      <c r="G2481" t="str">
        <f>"0093021"</f>
        <v>0</v>
      </c>
      <c r="H2481">
        <v>900.0</v>
      </c>
      <c r="I2481">
        <v>105.0</v>
      </c>
      <c r="J2481" t="s">
        <v>3324</v>
      </c>
      <c r="K2481" t="s">
        <v>18</v>
      </c>
      <c r="L2481" t="s">
        <v>19</v>
      </c>
    </row>
    <row r="2482" spans="1:12">
      <c r="A2482">
        <v>3294</v>
      </c>
      <c r="B2482" t="s">
        <v>4035</v>
      </c>
      <c r="C2482" t="s">
        <v>5243</v>
      </c>
      <c r="D2482" t="s">
        <v>45</v>
      </c>
      <c r="E2482" t="s">
        <v>8909</v>
      </c>
      <c r="F2482" t="s">
        <v>81</v>
      </c>
      <c r="G2482" t="str">
        <f>"0093021"</f>
        <v>0</v>
      </c>
      <c r="H2482">
        <v>900.0</v>
      </c>
      <c r="I2482">
        <v>105.0</v>
      </c>
      <c r="J2482" t="s">
        <v>434</v>
      </c>
      <c r="K2482" t="s">
        <v>18</v>
      </c>
      <c r="L2482" t="s">
        <v>19</v>
      </c>
    </row>
    <row r="2483" spans="1:12">
      <c r="A2483">
        <v>3295</v>
      </c>
      <c r="B2483" t="s">
        <v>3380</v>
      </c>
      <c r="C2483" t="s">
        <v>8910</v>
      </c>
      <c r="D2483" t="s">
        <v>14</v>
      </c>
      <c r="E2483" t="s">
        <v>8911</v>
      </c>
      <c r="F2483" t="s">
        <v>81</v>
      </c>
      <c r="G2483" t="str">
        <f>"0093021"</f>
        <v>0</v>
      </c>
      <c r="H2483">
        <v>900.0</v>
      </c>
      <c r="I2483">
        <v>105.0</v>
      </c>
      <c r="J2483" t="s">
        <v>434</v>
      </c>
      <c r="K2483" t="s">
        <v>18</v>
      </c>
      <c r="L2483" t="s">
        <v>19</v>
      </c>
    </row>
    <row r="2484" spans="1:12">
      <c r="A2484">
        <v>3296</v>
      </c>
      <c r="B2484" t="s">
        <v>3367</v>
      </c>
      <c r="C2484" t="s">
        <v>8912</v>
      </c>
      <c r="D2484" t="s">
        <v>14</v>
      </c>
      <c r="E2484" t="s">
        <v>8913</v>
      </c>
      <c r="F2484" t="s">
        <v>81</v>
      </c>
      <c r="G2484" t="str">
        <f>"0093021"</f>
        <v>0</v>
      </c>
      <c r="H2484">
        <v>900.0</v>
      </c>
      <c r="I2484">
        <v>112.5</v>
      </c>
      <c r="J2484" t="s">
        <v>8914</v>
      </c>
      <c r="K2484" t="s">
        <v>18</v>
      </c>
      <c r="L2484" t="s">
        <v>19</v>
      </c>
    </row>
    <row r="2485" spans="1:12">
      <c r="A2485">
        <v>3297</v>
      </c>
      <c r="B2485" t="s">
        <v>8915</v>
      </c>
      <c r="C2485" t="s">
        <v>8916</v>
      </c>
      <c r="D2485" t="s">
        <v>45</v>
      </c>
      <c r="E2485" t="s">
        <v>8917</v>
      </c>
      <c r="F2485" t="s">
        <v>81</v>
      </c>
      <c r="G2485" t="str">
        <f>"0093021"</f>
        <v>0</v>
      </c>
      <c r="H2485">
        <v>1025.0</v>
      </c>
      <c r="I2485">
        <v>653.75</v>
      </c>
      <c r="J2485" t="s">
        <v>4216</v>
      </c>
      <c r="K2485" t="s">
        <v>18</v>
      </c>
      <c r="L2485" t="s">
        <v>19</v>
      </c>
    </row>
    <row r="2486" spans="1:12">
      <c r="A2486">
        <v>3298</v>
      </c>
      <c r="B2486" t="s">
        <v>8918</v>
      </c>
      <c r="C2486" t="s">
        <v>8919</v>
      </c>
      <c r="D2486" t="s">
        <v>45</v>
      </c>
      <c r="E2486" t="s">
        <v>8920</v>
      </c>
      <c r="F2486" t="s">
        <v>81</v>
      </c>
      <c r="G2486" t="str">
        <f>"0093021"</f>
        <v>0</v>
      </c>
      <c r="H2486">
        <v>900.0</v>
      </c>
      <c r="I2486">
        <v>105.0</v>
      </c>
      <c r="J2486" t="s">
        <v>187</v>
      </c>
      <c r="K2486" t="s">
        <v>18</v>
      </c>
      <c r="L2486" t="s">
        <v>19</v>
      </c>
    </row>
    <row r="2487" spans="1:12">
      <c r="A2487">
        <v>3299</v>
      </c>
      <c r="B2487" t="s">
        <v>8921</v>
      </c>
      <c r="C2487" t="s">
        <v>8922</v>
      </c>
      <c r="D2487" t="s">
        <v>45</v>
      </c>
      <c r="E2487" t="s">
        <v>8923</v>
      </c>
      <c r="F2487" t="s">
        <v>81</v>
      </c>
      <c r="G2487" t="str">
        <f>"0093021"</f>
        <v>0</v>
      </c>
      <c r="H2487">
        <v>900.0</v>
      </c>
      <c r="I2487">
        <v>105.0</v>
      </c>
      <c r="J2487" t="s">
        <v>8924</v>
      </c>
      <c r="K2487" t="s">
        <v>18</v>
      </c>
      <c r="L2487" t="s">
        <v>19</v>
      </c>
    </row>
    <row r="2488" spans="1:12">
      <c r="A2488">
        <v>3300</v>
      </c>
      <c r="B2488" t="s">
        <v>8925</v>
      </c>
      <c r="C2488" t="s">
        <v>3620</v>
      </c>
      <c r="D2488" t="s">
        <v>45</v>
      </c>
      <c r="E2488" t="s">
        <v>8926</v>
      </c>
      <c r="F2488" t="s">
        <v>1699</v>
      </c>
      <c r="G2488" t="str">
        <f>"9011031"</f>
        <v>0</v>
      </c>
      <c r="H2488">
        <v>900.0</v>
      </c>
      <c r="I2488">
        <v>105.0</v>
      </c>
      <c r="J2488" t="s">
        <v>1278</v>
      </c>
      <c r="K2488" t="s">
        <v>18</v>
      </c>
      <c r="L2488" t="s">
        <v>19</v>
      </c>
    </row>
    <row r="2489" spans="1:12">
      <c r="A2489">
        <v>3301</v>
      </c>
      <c r="B2489" t="s">
        <v>8927</v>
      </c>
      <c r="C2489" t="s">
        <v>8928</v>
      </c>
      <c r="D2489" t="s">
        <v>14</v>
      </c>
      <c r="E2489" t="s">
        <v>8929</v>
      </c>
      <c r="F2489" t="s">
        <v>81</v>
      </c>
      <c r="G2489" t="str">
        <f>"0093021"</f>
        <v>0</v>
      </c>
      <c r="H2489">
        <v>900.0</v>
      </c>
      <c r="I2489">
        <v>105.0</v>
      </c>
      <c r="J2489" t="s">
        <v>7424</v>
      </c>
      <c r="K2489" t="s">
        <v>18</v>
      </c>
      <c r="L2489" t="s">
        <v>19</v>
      </c>
    </row>
    <row r="2490" spans="1:12">
      <c r="A2490">
        <v>3302</v>
      </c>
      <c r="B2490" t="s">
        <v>8930</v>
      </c>
      <c r="C2490" t="s">
        <v>8931</v>
      </c>
      <c r="D2490" t="s">
        <v>45</v>
      </c>
      <c r="E2490" t="s">
        <v>8932</v>
      </c>
      <c r="F2490" t="s">
        <v>81</v>
      </c>
      <c r="G2490" t="str">
        <f>"0093021"</f>
        <v>0</v>
      </c>
      <c r="H2490">
        <v>900.0</v>
      </c>
      <c r="I2490">
        <v>105.0</v>
      </c>
      <c r="J2490" t="s">
        <v>1348</v>
      </c>
      <c r="K2490" t="s">
        <v>18</v>
      </c>
      <c r="L2490" t="s">
        <v>19</v>
      </c>
    </row>
    <row r="2491" spans="1:12">
      <c r="A2491">
        <v>3303</v>
      </c>
      <c r="B2491" t="s">
        <v>8933</v>
      </c>
      <c r="C2491" t="s">
        <v>8934</v>
      </c>
      <c r="D2491" t="s">
        <v>45</v>
      </c>
      <c r="E2491" t="s">
        <v>8935</v>
      </c>
      <c r="F2491" t="s">
        <v>380</v>
      </c>
      <c r="G2491" t="str">
        <f>"0071053"</f>
        <v>0</v>
      </c>
      <c r="H2491">
        <v>900.0</v>
      </c>
      <c r="I2491">
        <v>108.75</v>
      </c>
      <c r="J2491" t="s">
        <v>3831</v>
      </c>
      <c r="K2491" t="s">
        <v>18</v>
      </c>
      <c r="L2491" t="s">
        <v>19</v>
      </c>
    </row>
    <row r="2492" spans="1:12">
      <c r="A2492">
        <v>3305</v>
      </c>
      <c r="B2492" t="s">
        <v>8936</v>
      </c>
      <c r="C2492" t="s">
        <v>483</v>
      </c>
      <c r="D2492" t="s">
        <v>45</v>
      </c>
      <c r="E2492" t="s">
        <v>8937</v>
      </c>
      <c r="F2492" t="s">
        <v>124</v>
      </c>
      <c r="G2492" t="str">
        <f>"0071051"</f>
        <v>0</v>
      </c>
      <c r="H2492">
        <v>900.0</v>
      </c>
      <c r="I2492">
        <v>105.0</v>
      </c>
      <c r="J2492" t="s">
        <v>8938</v>
      </c>
      <c r="K2492" t="s">
        <v>18</v>
      </c>
      <c r="L2492" t="s">
        <v>19</v>
      </c>
    </row>
    <row r="2493" spans="1:12">
      <c r="A2493">
        <v>3306</v>
      </c>
      <c r="B2493" t="s">
        <v>8939</v>
      </c>
      <c r="C2493" t="s">
        <v>8940</v>
      </c>
      <c r="D2493" t="s">
        <v>45</v>
      </c>
      <c r="E2493" t="s">
        <v>8941</v>
      </c>
      <c r="F2493" t="s">
        <v>1069</v>
      </c>
      <c r="G2493" t="str">
        <f>"3027030"</f>
        <v>0</v>
      </c>
      <c r="H2493">
        <v>900.0</v>
      </c>
      <c r="I2493">
        <v>116.25</v>
      </c>
      <c r="J2493" t="s">
        <v>8942</v>
      </c>
      <c r="K2493" t="s">
        <v>18</v>
      </c>
      <c r="L2493" t="s">
        <v>19</v>
      </c>
    </row>
    <row r="2494" spans="1:12">
      <c r="A2494">
        <v>3307</v>
      </c>
      <c r="B2494" t="s">
        <v>8943</v>
      </c>
      <c r="C2494" t="s">
        <v>8944</v>
      </c>
      <c r="D2494" t="s">
        <v>45</v>
      </c>
      <c r="E2494" t="s">
        <v>8945</v>
      </c>
      <c r="F2494" t="s">
        <v>81</v>
      </c>
      <c r="G2494" t="str">
        <f>"0093021"</f>
        <v>0</v>
      </c>
      <c r="H2494">
        <v>900.0</v>
      </c>
      <c r="I2494">
        <v>105.0</v>
      </c>
      <c r="J2494" t="s">
        <v>8946</v>
      </c>
      <c r="K2494" t="s">
        <v>18</v>
      </c>
      <c r="L2494" t="s">
        <v>19</v>
      </c>
    </row>
    <row r="2495" spans="1:12">
      <c r="A2495">
        <v>3308</v>
      </c>
      <c r="B2495" t="s">
        <v>8947</v>
      </c>
      <c r="C2495" t="s">
        <v>8948</v>
      </c>
      <c r="D2495" t="s">
        <v>45</v>
      </c>
      <c r="E2495" t="s">
        <v>8949</v>
      </c>
      <c r="F2495" t="s">
        <v>81</v>
      </c>
      <c r="G2495" t="str">
        <f>"0093021"</f>
        <v>0</v>
      </c>
      <c r="H2495">
        <v>900.0</v>
      </c>
      <c r="I2495">
        <v>105.0</v>
      </c>
      <c r="J2495" t="s">
        <v>1348</v>
      </c>
      <c r="K2495" t="s">
        <v>18</v>
      </c>
      <c r="L2495" t="s">
        <v>19</v>
      </c>
    </row>
    <row r="2496" spans="1:12">
      <c r="A2496">
        <v>3309</v>
      </c>
      <c r="B2496" t="s">
        <v>8950</v>
      </c>
      <c r="C2496" t="s">
        <v>2869</v>
      </c>
      <c r="D2496" t="s">
        <v>45</v>
      </c>
      <c r="E2496" t="s">
        <v>8951</v>
      </c>
      <c r="F2496" t="s">
        <v>81</v>
      </c>
      <c r="G2496" t="str">
        <f>"0093021"</f>
        <v>0</v>
      </c>
      <c r="H2496">
        <v>900.0</v>
      </c>
      <c r="I2496">
        <v>123.75</v>
      </c>
      <c r="J2496" t="s">
        <v>5508</v>
      </c>
      <c r="K2496" t="s">
        <v>18</v>
      </c>
      <c r="L2496" t="s">
        <v>19</v>
      </c>
    </row>
    <row r="2497" spans="1:12">
      <c r="A2497">
        <v>3310</v>
      </c>
      <c r="B2497" t="s">
        <v>8952</v>
      </c>
      <c r="C2497" t="s">
        <v>8953</v>
      </c>
      <c r="D2497" t="s">
        <v>45</v>
      </c>
      <c r="E2497" t="s">
        <v>8954</v>
      </c>
      <c r="F2497" t="s">
        <v>81</v>
      </c>
      <c r="G2497" t="str">
        <f>"0093021"</f>
        <v>0</v>
      </c>
      <c r="H2497">
        <v>900.0</v>
      </c>
      <c r="I2497">
        <v>135.0</v>
      </c>
      <c r="J2497" t="s">
        <v>8955</v>
      </c>
      <c r="K2497" t="s">
        <v>18</v>
      </c>
      <c r="L2497" t="s">
        <v>19</v>
      </c>
    </row>
    <row r="2498" spans="1:12">
      <c r="A2498">
        <v>3312</v>
      </c>
      <c r="B2498" t="s">
        <v>8956</v>
      </c>
      <c r="C2498" t="s">
        <v>8957</v>
      </c>
      <c r="D2498" t="s">
        <v>45</v>
      </c>
      <c r="E2498" t="s">
        <v>8958</v>
      </c>
      <c r="F2498" t="s">
        <v>81</v>
      </c>
      <c r="G2498" t="str">
        <f>"0093021"</f>
        <v>0</v>
      </c>
      <c r="H2498">
        <v>900.0</v>
      </c>
      <c r="I2498">
        <v>105.0</v>
      </c>
      <c r="J2498" t="s">
        <v>434</v>
      </c>
      <c r="K2498" t="s">
        <v>18</v>
      </c>
      <c r="L2498" t="s">
        <v>19</v>
      </c>
    </row>
    <row r="2499" spans="1:12">
      <c r="A2499">
        <v>3313</v>
      </c>
      <c r="B2499" t="s">
        <v>8959</v>
      </c>
      <c r="C2499" t="s">
        <v>8960</v>
      </c>
      <c r="D2499" t="s">
        <v>45</v>
      </c>
      <c r="E2499" t="s">
        <v>8961</v>
      </c>
      <c r="F2499" t="s">
        <v>81</v>
      </c>
      <c r="G2499" t="str">
        <f>"0093021"</f>
        <v>0</v>
      </c>
      <c r="H2499">
        <v>900.0</v>
      </c>
      <c r="I2499">
        <v>105.0</v>
      </c>
      <c r="J2499" t="s">
        <v>434</v>
      </c>
      <c r="K2499" t="s">
        <v>18</v>
      </c>
      <c r="L2499" t="s">
        <v>19</v>
      </c>
    </row>
    <row r="2500" spans="1:12">
      <c r="A2500">
        <v>3314</v>
      </c>
      <c r="B2500" t="s">
        <v>6106</v>
      </c>
      <c r="C2500" t="s">
        <v>8962</v>
      </c>
      <c r="D2500" t="s">
        <v>14</v>
      </c>
      <c r="E2500" t="s">
        <v>8963</v>
      </c>
      <c r="F2500" t="s">
        <v>81</v>
      </c>
      <c r="G2500" t="str">
        <f>"0093021"</f>
        <v>0</v>
      </c>
      <c r="H2500">
        <v>900.0</v>
      </c>
      <c r="I2500">
        <v>112.0</v>
      </c>
      <c r="J2500" t="s">
        <v>8964</v>
      </c>
      <c r="K2500" t="s">
        <v>18</v>
      </c>
      <c r="L2500" t="s">
        <v>19</v>
      </c>
    </row>
    <row r="2501" spans="1:12">
      <c r="A2501">
        <v>3315</v>
      </c>
      <c r="B2501" t="s">
        <v>8965</v>
      </c>
      <c r="C2501" t="s">
        <v>8966</v>
      </c>
      <c r="D2501" t="s">
        <v>14</v>
      </c>
      <c r="E2501" t="s">
        <v>8967</v>
      </c>
      <c r="F2501" t="s">
        <v>81</v>
      </c>
      <c r="G2501" t="str">
        <f>"0093021"</f>
        <v>0</v>
      </c>
      <c r="H2501">
        <v>900.0</v>
      </c>
      <c r="I2501">
        <v>105.0</v>
      </c>
      <c r="J2501" t="s">
        <v>6832</v>
      </c>
      <c r="K2501" t="s">
        <v>18</v>
      </c>
      <c r="L2501" t="s">
        <v>19</v>
      </c>
    </row>
    <row r="2502" spans="1:12">
      <c r="A2502">
        <v>3316</v>
      </c>
      <c r="B2502" t="s">
        <v>8968</v>
      </c>
      <c r="C2502" t="s">
        <v>8969</v>
      </c>
      <c r="D2502" t="s">
        <v>45</v>
      </c>
      <c r="E2502" t="s">
        <v>8970</v>
      </c>
      <c r="F2502" t="s">
        <v>81</v>
      </c>
      <c r="G2502" t="str">
        <f>"0093021"</f>
        <v>0</v>
      </c>
      <c r="H2502">
        <v>900.0</v>
      </c>
      <c r="I2502">
        <v>105.0</v>
      </c>
      <c r="J2502" t="s">
        <v>434</v>
      </c>
      <c r="K2502" t="s">
        <v>18</v>
      </c>
      <c r="L2502" t="s">
        <v>19</v>
      </c>
    </row>
    <row r="2503" spans="1:12">
      <c r="A2503">
        <v>3317</v>
      </c>
      <c r="B2503" t="s">
        <v>8971</v>
      </c>
      <c r="C2503" t="s">
        <v>8972</v>
      </c>
      <c r="D2503" t="s">
        <v>45</v>
      </c>
      <c r="E2503" t="s">
        <v>8973</v>
      </c>
      <c r="F2503" t="s">
        <v>177</v>
      </c>
      <c r="G2503" t="str">
        <f>"0071052"</f>
        <v>0</v>
      </c>
      <c r="H2503">
        <v>900.0</v>
      </c>
      <c r="I2503">
        <v>135.0</v>
      </c>
      <c r="J2503" t="s">
        <v>8974</v>
      </c>
      <c r="K2503" t="s">
        <v>18</v>
      </c>
      <c r="L2503" t="s">
        <v>19</v>
      </c>
    </row>
    <row r="2504" spans="1:12">
      <c r="A2504">
        <v>3318</v>
      </c>
      <c r="B2504" t="s">
        <v>8975</v>
      </c>
      <c r="C2504" t="s">
        <v>8976</v>
      </c>
      <c r="D2504" t="s">
        <v>14</v>
      </c>
      <c r="E2504" t="s">
        <v>8977</v>
      </c>
      <c r="F2504" t="s">
        <v>81</v>
      </c>
      <c r="G2504" t="str">
        <f>"0093021"</f>
        <v>0</v>
      </c>
      <c r="H2504">
        <v>900.0</v>
      </c>
      <c r="I2504">
        <v>105.0</v>
      </c>
      <c r="J2504" t="s">
        <v>8978</v>
      </c>
      <c r="K2504" t="s">
        <v>18</v>
      </c>
      <c r="L2504" t="s">
        <v>19</v>
      </c>
    </row>
    <row r="2505" spans="1:12">
      <c r="A2505">
        <v>3319</v>
      </c>
      <c r="B2505" t="s">
        <v>8979</v>
      </c>
      <c r="C2505" t="s">
        <v>8980</v>
      </c>
      <c r="D2505" t="s">
        <v>45</v>
      </c>
      <c r="E2505" t="s">
        <v>8981</v>
      </c>
      <c r="F2505" t="s">
        <v>81</v>
      </c>
      <c r="G2505" t="str">
        <f>"0093021"</f>
        <v>0</v>
      </c>
      <c r="H2505">
        <v>900.0</v>
      </c>
      <c r="I2505">
        <v>105.0</v>
      </c>
      <c r="J2505" t="s">
        <v>7346</v>
      </c>
      <c r="K2505" t="s">
        <v>18</v>
      </c>
      <c r="L2505" t="s">
        <v>19</v>
      </c>
    </row>
    <row r="2506" spans="1:12">
      <c r="A2506">
        <v>3320</v>
      </c>
      <c r="B2506" t="s">
        <v>8982</v>
      </c>
      <c r="C2506" t="s">
        <v>8983</v>
      </c>
      <c r="D2506" t="s">
        <v>45</v>
      </c>
      <c r="E2506" t="s">
        <v>8984</v>
      </c>
      <c r="F2506" t="s">
        <v>177</v>
      </c>
      <c r="G2506" t="str">
        <f>"0071052"</f>
        <v>0</v>
      </c>
      <c r="H2506">
        <v>900.0</v>
      </c>
      <c r="I2506">
        <v>105.0</v>
      </c>
      <c r="J2506" t="s">
        <v>434</v>
      </c>
      <c r="K2506" t="s">
        <v>18</v>
      </c>
      <c r="L2506" t="s">
        <v>19</v>
      </c>
    </row>
    <row r="2507" spans="1:12">
      <c r="A2507">
        <v>3321</v>
      </c>
      <c r="B2507" t="s">
        <v>8985</v>
      </c>
      <c r="C2507" t="s">
        <v>8986</v>
      </c>
      <c r="D2507" t="s">
        <v>45</v>
      </c>
      <c r="E2507" t="s">
        <v>8987</v>
      </c>
      <c r="F2507" t="s">
        <v>81</v>
      </c>
      <c r="G2507" t="str">
        <f>"0093021"</f>
        <v>0</v>
      </c>
      <c r="H2507">
        <v>900.0</v>
      </c>
      <c r="I2507">
        <v>105.0</v>
      </c>
      <c r="J2507" t="s">
        <v>434</v>
      </c>
      <c r="K2507" t="s">
        <v>18</v>
      </c>
      <c r="L2507" t="s">
        <v>19</v>
      </c>
    </row>
    <row r="2508" spans="1:12">
      <c r="A2508">
        <v>3322</v>
      </c>
      <c r="B2508" t="s">
        <v>8988</v>
      </c>
      <c r="C2508" t="s">
        <v>8989</v>
      </c>
      <c r="D2508" t="s">
        <v>45</v>
      </c>
      <c r="E2508" t="s">
        <v>8990</v>
      </c>
      <c r="F2508" t="s">
        <v>81</v>
      </c>
      <c r="G2508" t="str">
        <f>"0093021"</f>
        <v>0</v>
      </c>
      <c r="H2508">
        <v>900.0</v>
      </c>
      <c r="I2508">
        <v>120.0</v>
      </c>
      <c r="J2508" t="s">
        <v>7346</v>
      </c>
      <c r="K2508" t="s">
        <v>18</v>
      </c>
      <c r="L2508" t="s">
        <v>19</v>
      </c>
    </row>
    <row r="2509" spans="1:12">
      <c r="A2509">
        <v>3323</v>
      </c>
      <c r="B2509" t="s">
        <v>8991</v>
      </c>
      <c r="C2509" t="s">
        <v>8992</v>
      </c>
      <c r="D2509" t="s">
        <v>45</v>
      </c>
      <c r="E2509" t="s">
        <v>8993</v>
      </c>
      <c r="F2509" t="s">
        <v>81</v>
      </c>
      <c r="G2509" t="str">
        <f>"0093021"</f>
        <v>0</v>
      </c>
      <c r="H2509">
        <v>900.0</v>
      </c>
      <c r="I2509">
        <v>105.0</v>
      </c>
      <c r="J2509" t="s">
        <v>7346</v>
      </c>
      <c r="K2509" t="s">
        <v>18</v>
      </c>
      <c r="L2509" t="s">
        <v>19</v>
      </c>
    </row>
    <row r="2510" spans="1:12">
      <c r="A2510">
        <v>3325</v>
      </c>
      <c r="B2510" t="s">
        <v>8994</v>
      </c>
      <c r="C2510" t="s">
        <v>8995</v>
      </c>
      <c r="D2510" t="s">
        <v>45</v>
      </c>
      <c r="E2510" t="s">
        <v>8996</v>
      </c>
      <c r="F2510" t="s">
        <v>81</v>
      </c>
      <c r="G2510" t="str">
        <f>"0093021"</f>
        <v>0</v>
      </c>
      <c r="H2510">
        <v>900.0</v>
      </c>
      <c r="I2510">
        <v>135.0</v>
      </c>
      <c r="J2510" t="s">
        <v>3592</v>
      </c>
      <c r="K2510" t="s">
        <v>18</v>
      </c>
      <c r="L2510" t="s">
        <v>19</v>
      </c>
    </row>
    <row r="2511" spans="1:12">
      <c r="A2511">
        <v>3326</v>
      </c>
      <c r="B2511" t="s">
        <v>8997</v>
      </c>
      <c r="C2511" t="s">
        <v>8998</v>
      </c>
      <c r="D2511" t="s">
        <v>45</v>
      </c>
      <c r="E2511" t="s">
        <v>8999</v>
      </c>
      <c r="F2511" t="s">
        <v>81</v>
      </c>
      <c r="G2511" t="str">
        <f>"0093021"</f>
        <v>0</v>
      </c>
      <c r="H2511">
        <v>900.0</v>
      </c>
      <c r="I2511">
        <v>116.25</v>
      </c>
      <c r="J2511" t="s">
        <v>746</v>
      </c>
      <c r="K2511" t="s">
        <v>18</v>
      </c>
      <c r="L2511" t="s">
        <v>19</v>
      </c>
    </row>
    <row r="2512" spans="1:12">
      <c r="A2512">
        <v>3327</v>
      </c>
      <c r="B2512" t="s">
        <v>9000</v>
      </c>
      <c r="C2512" t="s">
        <v>9001</v>
      </c>
      <c r="D2512" t="s">
        <v>45</v>
      </c>
      <c r="E2512" t="s">
        <v>9002</v>
      </c>
      <c r="F2512" t="s">
        <v>81</v>
      </c>
      <c r="G2512" t="str">
        <f>"0093021"</f>
        <v>0</v>
      </c>
      <c r="H2512">
        <v>900.0</v>
      </c>
      <c r="I2512">
        <v>105.0</v>
      </c>
      <c r="J2512" t="s">
        <v>9003</v>
      </c>
      <c r="K2512" t="s">
        <v>18</v>
      </c>
      <c r="L2512" t="s">
        <v>19</v>
      </c>
    </row>
    <row r="2513" spans="1:12">
      <c r="A2513">
        <v>3328</v>
      </c>
      <c r="B2513" t="s">
        <v>9004</v>
      </c>
      <c r="C2513" t="s">
        <v>1170</v>
      </c>
      <c r="D2513" t="s">
        <v>45</v>
      </c>
      <c r="E2513" t="s">
        <v>9005</v>
      </c>
      <c r="F2513" t="s">
        <v>81</v>
      </c>
      <c r="G2513" t="str">
        <f>"0093021"</f>
        <v>0</v>
      </c>
      <c r="H2513">
        <v>900.0</v>
      </c>
      <c r="I2513">
        <v>105.0</v>
      </c>
      <c r="J2513" t="s">
        <v>434</v>
      </c>
      <c r="K2513" t="s">
        <v>18</v>
      </c>
      <c r="L2513" t="s">
        <v>19</v>
      </c>
    </row>
    <row r="2514" spans="1:12">
      <c r="A2514">
        <v>3329</v>
      </c>
      <c r="B2514" t="s">
        <v>3521</v>
      </c>
      <c r="C2514" t="s">
        <v>9006</v>
      </c>
      <c r="D2514" t="s">
        <v>14</v>
      </c>
      <c r="E2514" t="s">
        <v>9007</v>
      </c>
      <c r="F2514" t="s">
        <v>5990</v>
      </c>
      <c r="G2514" t="str">
        <f>"0084021"</f>
        <v>0</v>
      </c>
      <c r="H2514">
        <v>900.0</v>
      </c>
      <c r="I2514">
        <v>105.0</v>
      </c>
      <c r="J2514" t="s">
        <v>5893</v>
      </c>
      <c r="K2514" t="s">
        <v>18</v>
      </c>
      <c r="L2514" t="s">
        <v>19</v>
      </c>
    </row>
    <row r="2515" spans="1:12">
      <c r="A2515">
        <v>3330</v>
      </c>
      <c r="B2515" t="s">
        <v>9008</v>
      </c>
      <c r="C2515" t="s">
        <v>5059</v>
      </c>
      <c r="D2515" t="s">
        <v>45</v>
      </c>
      <c r="E2515" t="s">
        <v>9009</v>
      </c>
      <c r="F2515" t="s">
        <v>81</v>
      </c>
      <c r="G2515" t="str">
        <f>"0093021"</f>
        <v>0</v>
      </c>
      <c r="H2515">
        <v>900.0</v>
      </c>
      <c r="I2515">
        <v>250.0</v>
      </c>
      <c r="J2515" t="s">
        <v>9010</v>
      </c>
      <c r="K2515" t="s">
        <v>18</v>
      </c>
      <c r="L2515" t="s">
        <v>19</v>
      </c>
    </row>
    <row r="2516" spans="1:12">
      <c r="A2516">
        <v>3331</v>
      </c>
      <c r="B2516" t="s">
        <v>9011</v>
      </c>
      <c r="C2516" t="s">
        <v>9012</v>
      </c>
      <c r="D2516" t="s">
        <v>45</v>
      </c>
      <c r="E2516" t="s">
        <v>9013</v>
      </c>
      <c r="F2516" t="s">
        <v>81</v>
      </c>
      <c r="G2516" t="str">
        <f>"0093021"</f>
        <v>0</v>
      </c>
      <c r="H2516">
        <v>900.0</v>
      </c>
      <c r="I2516">
        <v>105.0</v>
      </c>
      <c r="J2516" t="s">
        <v>1254</v>
      </c>
      <c r="K2516" t="s">
        <v>18</v>
      </c>
      <c r="L2516" t="s">
        <v>19</v>
      </c>
    </row>
    <row r="2517" spans="1:12">
      <c r="A2517">
        <v>3332</v>
      </c>
      <c r="B2517" t="s">
        <v>9014</v>
      </c>
      <c r="C2517" t="s">
        <v>9015</v>
      </c>
      <c r="D2517" t="s">
        <v>45</v>
      </c>
      <c r="E2517" t="s">
        <v>9016</v>
      </c>
      <c r="F2517" t="s">
        <v>81</v>
      </c>
      <c r="G2517" t="str">
        <f>"0093021"</f>
        <v>0</v>
      </c>
      <c r="H2517">
        <v>900.0</v>
      </c>
      <c r="I2517">
        <v>105.0</v>
      </c>
      <c r="J2517" t="s">
        <v>9010</v>
      </c>
      <c r="K2517" t="s">
        <v>18</v>
      </c>
      <c r="L2517" t="s">
        <v>19</v>
      </c>
    </row>
    <row r="2518" spans="1:12">
      <c r="A2518">
        <v>3333</v>
      </c>
      <c r="B2518" t="s">
        <v>9017</v>
      </c>
      <c r="C2518" t="s">
        <v>9018</v>
      </c>
      <c r="D2518" t="s">
        <v>14</v>
      </c>
      <c r="E2518" t="s">
        <v>9019</v>
      </c>
      <c r="F2518" t="s">
        <v>81</v>
      </c>
      <c r="G2518" t="str">
        <f>"0093021"</f>
        <v>0</v>
      </c>
      <c r="H2518">
        <v>900.0</v>
      </c>
      <c r="I2518">
        <v>120.0</v>
      </c>
      <c r="J2518" t="s">
        <v>37</v>
      </c>
      <c r="K2518" t="s">
        <v>18</v>
      </c>
      <c r="L2518" t="s">
        <v>19</v>
      </c>
    </row>
    <row r="2519" spans="1:12">
      <c r="A2519">
        <v>3334</v>
      </c>
      <c r="B2519" t="s">
        <v>3455</v>
      </c>
      <c r="C2519" t="s">
        <v>9020</v>
      </c>
      <c r="D2519" t="s">
        <v>45</v>
      </c>
      <c r="E2519" t="s">
        <v>9021</v>
      </c>
      <c r="F2519" t="s">
        <v>81</v>
      </c>
      <c r="G2519" t="str">
        <f>"0093021"</f>
        <v>0</v>
      </c>
      <c r="H2519">
        <v>900.0</v>
      </c>
      <c r="I2519">
        <v>105.0</v>
      </c>
      <c r="J2519" t="s">
        <v>9022</v>
      </c>
      <c r="K2519" t="s">
        <v>18</v>
      </c>
      <c r="L2519" t="s">
        <v>19</v>
      </c>
    </row>
    <row r="2520" spans="1:12">
      <c r="A2520">
        <v>3335</v>
      </c>
      <c r="B2520" t="s">
        <v>54</v>
      </c>
      <c r="C2520" t="s">
        <v>9023</v>
      </c>
      <c r="D2520" t="s">
        <v>14</v>
      </c>
      <c r="E2520" t="s">
        <v>9024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9025</v>
      </c>
      <c r="K2520" t="s">
        <v>18</v>
      </c>
      <c r="L2520" t="s">
        <v>19</v>
      </c>
    </row>
    <row r="2521" spans="1:12">
      <c r="A2521">
        <v>3336</v>
      </c>
      <c r="B2521" t="s">
        <v>9026</v>
      </c>
      <c r="C2521" t="s">
        <v>9027</v>
      </c>
      <c r="D2521" t="s">
        <v>45</v>
      </c>
      <c r="E2521" t="s">
        <v>9028</v>
      </c>
      <c r="F2521" t="s">
        <v>81</v>
      </c>
      <c r="G2521" t="str">
        <f>"0093021"</f>
        <v>0</v>
      </c>
      <c r="H2521">
        <v>900.0</v>
      </c>
      <c r="I2521">
        <v>105.0</v>
      </c>
      <c r="J2521" t="s">
        <v>9022</v>
      </c>
      <c r="K2521" t="s">
        <v>18</v>
      </c>
      <c r="L2521" t="s">
        <v>19</v>
      </c>
    </row>
    <row r="2522" spans="1:12">
      <c r="A2522">
        <v>3337</v>
      </c>
      <c r="B2522" t="s">
        <v>9029</v>
      </c>
      <c r="C2522" t="s">
        <v>9030</v>
      </c>
      <c r="D2522" t="s">
        <v>45</v>
      </c>
      <c r="E2522" t="s">
        <v>9031</v>
      </c>
      <c r="F2522" t="s">
        <v>81</v>
      </c>
      <c r="G2522" t="str">
        <f>"0093021"</f>
        <v>0</v>
      </c>
      <c r="H2522">
        <v>900.0</v>
      </c>
      <c r="I2522">
        <v>112.5</v>
      </c>
      <c r="J2522" t="s">
        <v>1416</v>
      </c>
      <c r="K2522" t="s">
        <v>18</v>
      </c>
      <c r="L2522" t="s">
        <v>19</v>
      </c>
    </row>
    <row r="2523" spans="1:12">
      <c r="A2523">
        <v>3339</v>
      </c>
      <c r="B2523" t="s">
        <v>9032</v>
      </c>
      <c r="C2523" t="s">
        <v>9033</v>
      </c>
      <c r="D2523" t="s">
        <v>45</v>
      </c>
      <c r="E2523" t="s">
        <v>9034</v>
      </c>
      <c r="F2523" t="s">
        <v>81</v>
      </c>
      <c r="G2523" t="str">
        <f>"0093021"</f>
        <v>0</v>
      </c>
      <c r="H2523">
        <v>900.0</v>
      </c>
      <c r="I2523">
        <v>105.0</v>
      </c>
      <c r="J2523" t="s">
        <v>9022</v>
      </c>
      <c r="K2523" t="s">
        <v>18</v>
      </c>
      <c r="L2523" t="s">
        <v>19</v>
      </c>
    </row>
    <row r="2524" spans="1:12">
      <c r="A2524">
        <v>3340</v>
      </c>
      <c r="B2524" t="s">
        <v>9035</v>
      </c>
      <c r="C2524" t="s">
        <v>9036</v>
      </c>
      <c r="D2524" t="s">
        <v>45</v>
      </c>
      <c r="E2524" t="s">
        <v>9037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9038</v>
      </c>
      <c r="K2524" t="s">
        <v>18</v>
      </c>
      <c r="L2524" t="s">
        <v>19</v>
      </c>
    </row>
    <row r="2525" spans="1:12">
      <c r="A2525">
        <v>3341</v>
      </c>
      <c r="B2525" t="s">
        <v>9039</v>
      </c>
      <c r="C2525" t="s">
        <v>9040</v>
      </c>
      <c r="D2525" t="s">
        <v>45</v>
      </c>
      <c r="E2525" t="s">
        <v>9041</v>
      </c>
      <c r="F2525" t="s">
        <v>81</v>
      </c>
      <c r="G2525" t="str">
        <f>"0093021"</f>
        <v>0</v>
      </c>
      <c r="H2525">
        <v>900.0</v>
      </c>
      <c r="I2525">
        <v>105.0</v>
      </c>
      <c r="J2525" t="s">
        <v>9022</v>
      </c>
      <c r="K2525" t="s">
        <v>18</v>
      </c>
      <c r="L2525" t="s">
        <v>19</v>
      </c>
    </row>
    <row r="2526" spans="1:12">
      <c r="A2526">
        <v>3343</v>
      </c>
      <c r="B2526" t="s">
        <v>4063</v>
      </c>
      <c r="C2526" t="s">
        <v>9042</v>
      </c>
      <c r="D2526" t="s">
        <v>45</v>
      </c>
      <c r="E2526" t="s">
        <v>9043</v>
      </c>
      <c r="F2526" t="s">
        <v>2407</v>
      </c>
      <c r="G2526" t="str">
        <f>"0021022"</f>
        <v>0</v>
      </c>
      <c r="H2526">
        <v>3500.0</v>
      </c>
      <c r="I2526">
        <v>0.0</v>
      </c>
      <c r="J2526" t="s">
        <v>4008</v>
      </c>
      <c r="K2526" t="s">
        <v>18</v>
      </c>
      <c r="L2526" t="s">
        <v>19</v>
      </c>
    </row>
    <row r="2527" spans="1:12">
      <c r="A2527">
        <v>3344</v>
      </c>
      <c r="B2527" t="s">
        <v>9044</v>
      </c>
      <c r="C2527" t="s">
        <v>9045</v>
      </c>
      <c r="D2527" t="s">
        <v>14</v>
      </c>
      <c r="E2527" t="s">
        <v>9046</v>
      </c>
      <c r="F2527" t="s">
        <v>3927</v>
      </c>
      <c r="G2527" t="str">
        <f>"0035080"</f>
        <v>0</v>
      </c>
      <c r="H2527">
        <v>1650.0</v>
      </c>
      <c r="I2527">
        <v>247.5</v>
      </c>
      <c r="J2527" t="s">
        <v>2168</v>
      </c>
      <c r="K2527" t="s">
        <v>18</v>
      </c>
      <c r="L2527" t="s">
        <v>19</v>
      </c>
    </row>
    <row r="2528" spans="1:12">
      <c r="A2528">
        <v>3346</v>
      </c>
      <c r="B2528" t="s">
        <v>9047</v>
      </c>
      <c r="C2528" t="s">
        <v>9048</v>
      </c>
      <c r="D2528" t="s">
        <v>45</v>
      </c>
      <c r="E2528" t="s">
        <v>9049</v>
      </c>
      <c r="F2528" t="s">
        <v>67</v>
      </c>
      <c r="G2528" t="str">
        <f>"8011031"</f>
        <v>0</v>
      </c>
      <c r="H2528">
        <v>1500.0</v>
      </c>
      <c r="I2528">
        <v>198.0</v>
      </c>
      <c r="J2528" t="s">
        <v>9050</v>
      </c>
      <c r="K2528" t="s">
        <v>18</v>
      </c>
      <c r="L2528" t="s">
        <v>19</v>
      </c>
    </row>
    <row r="2529" spans="1:12">
      <c r="A2529">
        <v>3347</v>
      </c>
      <c r="B2529" t="s">
        <v>9051</v>
      </c>
      <c r="C2529" t="s">
        <v>9052</v>
      </c>
      <c r="D2529" t="s">
        <v>14</v>
      </c>
      <c r="E2529" t="s">
        <v>9053</v>
      </c>
      <c r="F2529" t="s">
        <v>67</v>
      </c>
      <c r="G2529" t="str">
        <f>"8011031"</f>
        <v>0</v>
      </c>
      <c r="H2529">
        <v>2005.0</v>
      </c>
      <c r="I2529">
        <v>300.75</v>
      </c>
      <c r="J2529" t="s">
        <v>3189</v>
      </c>
      <c r="K2529" t="s">
        <v>18</v>
      </c>
      <c r="L2529" t="s">
        <v>19</v>
      </c>
    </row>
    <row r="2530" spans="1:12">
      <c r="A2530">
        <v>3348</v>
      </c>
      <c r="B2530" t="s">
        <v>6367</v>
      </c>
      <c r="C2530" t="s">
        <v>9054</v>
      </c>
      <c r="D2530" t="s">
        <v>14</v>
      </c>
      <c r="E2530" t="s">
        <v>9055</v>
      </c>
      <c r="F2530" t="s">
        <v>1624</v>
      </c>
      <c r="G2530" t="str">
        <f>"8011060"</f>
        <v>0</v>
      </c>
      <c r="H2530">
        <v>1500.0</v>
      </c>
      <c r="I2530">
        <v>198.0</v>
      </c>
      <c r="J2530" t="s">
        <v>2374</v>
      </c>
      <c r="K2530" t="s">
        <v>18</v>
      </c>
      <c r="L2530" t="s">
        <v>19</v>
      </c>
    </row>
    <row r="2531" spans="1:12">
      <c r="A2531">
        <v>3349</v>
      </c>
      <c r="B2531" t="s">
        <v>9056</v>
      </c>
      <c r="C2531" t="s">
        <v>9057</v>
      </c>
      <c r="D2531" t="s">
        <v>14</v>
      </c>
      <c r="E2531" t="s">
        <v>9058</v>
      </c>
      <c r="F2531" t="s">
        <v>67</v>
      </c>
      <c r="G2531" t="str">
        <f>"8011031"</f>
        <v>0</v>
      </c>
      <c r="H2531">
        <v>1500.0</v>
      </c>
      <c r="I2531">
        <v>198.0</v>
      </c>
      <c r="J2531" t="s">
        <v>1254</v>
      </c>
      <c r="K2531" t="s">
        <v>18</v>
      </c>
      <c r="L2531" t="s">
        <v>19</v>
      </c>
    </row>
    <row r="2532" spans="1:12">
      <c r="A2532">
        <v>3350</v>
      </c>
      <c r="B2532" t="s">
        <v>9059</v>
      </c>
      <c r="C2532" t="s">
        <v>9060</v>
      </c>
      <c r="D2532" t="s">
        <v>14</v>
      </c>
      <c r="E2532" t="s">
        <v>9061</v>
      </c>
      <c r="F2532" t="s">
        <v>67</v>
      </c>
      <c r="G2532" t="str">
        <f>"8011031"</f>
        <v>0</v>
      </c>
      <c r="H2532">
        <v>1420.0</v>
      </c>
      <c r="I2532">
        <v>213.0</v>
      </c>
      <c r="J2532" t="s">
        <v>5695</v>
      </c>
      <c r="K2532" t="s">
        <v>18</v>
      </c>
      <c r="L2532" t="s">
        <v>19</v>
      </c>
    </row>
    <row r="2533" spans="1:12">
      <c r="A2533">
        <v>3351</v>
      </c>
      <c r="B2533" t="s">
        <v>9062</v>
      </c>
      <c r="C2533" t="s">
        <v>7791</v>
      </c>
      <c r="D2533" t="s">
        <v>45</v>
      </c>
      <c r="E2533" t="s">
        <v>9063</v>
      </c>
      <c r="F2533" t="s">
        <v>1069</v>
      </c>
      <c r="G2533" t="str">
        <f>"3027030"</f>
        <v>0</v>
      </c>
      <c r="H2533">
        <v>900.0</v>
      </c>
      <c r="I2533">
        <v>116.25</v>
      </c>
      <c r="J2533" t="s">
        <v>9064</v>
      </c>
      <c r="K2533" t="s">
        <v>18</v>
      </c>
      <c r="L2533" t="s">
        <v>19</v>
      </c>
    </row>
    <row r="2534" spans="1:12">
      <c r="A2534">
        <v>3353</v>
      </c>
      <c r="B2534" t="s">
        <v>9065</v>
      </c>
      <c r="C2534" t="s">
        <v>9066</v>
      </c>
      <c r="D2534" t="s">
        <v>45</v>
      </c>
      <c r="E2534" t="s">
        <v>9067</v>
      </c>
      <c r="F2534" t="s">
        <v>1069</v>
      </c>
      <c r="G2534" t="str">
        <f>"3027030"</f>
        <v>0</v>
      </c>
      <c r="H2534">
        <v>900.0</v>
      </c>
      <c r="I2534">
        <v>116.25</v>
      </c>
      <c r="J2534" t="s">
        <v>9068</v>
      </c>
      <c r="K2534" t="s">
        <v>18</v>
      </c>
      <c r="L2534" t="s">
        <v>19</v>
      </c>
    </row>
    <row r="2535" spans="1:12">
      <c r="A2535">
        <v>3354</v>
      </c>
      <c r="B2535" t="s">
        <v>9069</v>
      </c>
      <c r="C2535" t="s">
        <v>9070</v>
      </c>
      <c r="D2535" t="s">
        <v>14</v>
      </c>
      <c r="E2535" t="s">
        <v>9071</v>
      </c>
      <c r="F2535" t="s">
        <v>1699</v>
      </c>
      <c r="G2535" t="str">
        <f>"9011031"</f>
        <v>0</v>
      </c>
      <c r="H2535">
        <v>900.0</v>
      </c>
      <c r="I2535">
        <v>105.0</v>
      </c>
      <c r="J2535" t="s">
        <v>3555</v>
      </c>
      <c r="K2535" t="s">
        <v>18</v>
      </c>
      <c r="L2535" t="s">
        <v>19</v>
      </c>
    </row>
    <row r="2536" spans="1:12">
      <c r="A2536">
        <v>3355</v>
      </c>
      <c r="B2536" t="s">
        <v>9072</v>
      </c>
      <c r="C2536" t="s">
        <v>9073</v>
      </c>
      <c r="D2536" t="s">
        <v>45</v>
      </c>
      <c r="E2536" t="s">
        <v>9074</v>
      </c>
      <c r="F2536" t="s">
        <v>1699</v>
      </c>
      <c r="G2536" t="str">
        <f>"9011031"</f>
        <v>0</v>
      </c>
      <c r="H2536">
        <v>900.0</v>
      </c>
      <c r="I2536">
        <v>105.0</v>
      </c>
      <c r="J2536" t="s">
        <v>1041</v>
      </c>
      <c r="K2536" t="s">
        <v>18</v>
      </c>
      <c r="L2536" t="s">
        <v>19</v>
      </c>
    </row>
    <row r="2537" spans="1:12">
      <c r="A2537">
        <v>3356</v>
      </c>
      <c r="B2537" t="s">
        <v>9075</v>
      </c>
      <c r="C2537" t="s">
        <v>7124</v>
      </c>
      <c r="D2537" t="s">
        <v>45</v>
      </c>
      <c r="E2537" t="s">
        <v>9076</v>
      </c>
      <c r="F2537" t="s">
        <v>331</v>
      </c>
      <c r="G2537" t="str">
        <f>"0101300"</f>
        <v>0</v>
      </c>
      <c r="H2537">
        <v>900.0</v>
      </c>
      <c r="I2537">
        <v>120.0</v>
      </c>
      <c r="J2537" t="s">
        <v>9077</v>
      </c>
      <c r="K2537" t="s">
        <v>18</v>
      </c>
      <c r="L2537" t="s">
        <v>19</v>
      </c>
    </row>
    <row r="2538" spans="1:12">
      <c r="A2538">
        <v>3357</v>
      </c>
      <c r="B2538" t="s">
        <v>9078</v>
      </c>
      <c r="C2538" t="s">
        <v>9079</v>
      </c>
      <c r="D2538" t="s">
        <v>14</v>
      </c>
      <c r="E2538" t="s">
        <v>9080</v>
      </c>
      <c r="F2538" t="s">
        <v>1699</v>
      </c>
      <c r="G2538" t="str">
        <f>"9011031"</f>
        <v>0</v>
      </c>
      <c r="H2538">
        <v>900.0</v>
      </c>
      <c r="I2538">
        <v>120.0</v>
      </c>
      <c r="J2538" t="s">
        <v>8864</v>
      </c>
      <c r="K2538" t="s">
        <v>18</v>
      </c>
      <c r="L2538" t="s">
        <v>19</v>
      </c>
    </row>
    <row r="2539" spans="1:12">
      <c r="A2539">
        <v>3359</v>
      </c>
      <c r="B2539" t="s">
        <v>9081</v>
      </c>
      <c r="C2539" t="s">
        <v>9082</v>
      </c>
      <c r="D2539" t="s">
        <v>45</v>
      </c>
      <c r="E2539" t="s">
        <v>9083</v>
      </c>
      <c r="F2539" t="s">
        <v>455</v>
      </c>
      <c r="G2539" t="str">
        <f>"1021030"</f>
        <v>0</v>
      </c>
      <c r="H2539">
        <v>900.0</v>
      </c>
      <c r="I2539">
        <v>120.0</v>
      </c>
      <c r="J2539" t="s">
        <v>9084</v>
      </c>
      <c r="K2539" t="s">
        <v>18</v>
      </c>
      <c r="L2539" t="s">
        <v>19</v>
      </c>
    </row>
    <row r="2540" spans="1:12">
      <c r="A2540">
        <v>3360</v>
      </c>
      <c r="B2540" t="s">
        <v>9085</v>
      </c>
      <c r="C2540" t="s">
        <v>9086</v>
      </c>
      <c r="D2540" t="s">
        <v>45</v>
      </c>
      <c r="E2540" t="s">
        <v>9087</v>
      </c>
      <c r="F2540" t="s">
        <v>455</v>
      </c>
      <c r="G2540" t="str">
        <f>"1021030"</f>
        <v>0</v>
      </c>
      <c r="H2540">
        <v>900.0</v>
      </c>
      <c r="I2540">
        <v>120.0</v>
      </c>
      <c r="J2540" t="s">
        <v>8864</v>
      </c>
      <c r="K2540" t="s">
        <v>18</v>
      </c>
      <c r="L2540" t="s">
        <v>19</v>
      </c>
    </row>
    <row r="2541" spans="1:12">
      <c r="A2541">
        <v>3361</v>
      </c>
      <c r="B2541" t="s">
        <v>1363</v>
      </c>
      <c r="C2541" t="s">
        <v>9088</v>
      </c>
      <c r="D2541" t="s">
        <v>45</v>
      </c>
      <c r="E2541" t="s">
        <v>9089</v>
      </c>
      <c r="F2541" t="s">
        <v>455</v>
      </c>
      <c r="G2541" t="str">
        <f>"1021030"</f>
        <v>0</v>
      </c>
      <c r="H2541">
        <v>900.0</v>
      </c>
      <c r="I2541">
        <v>120.0</v>
      </c>
      <c r="J2541" t="s">
        <v>9090</v>
      </c>
      <c r="K2541" t="s">
        <v>18</v>
      </c>
      <c r="L2541" t="s">
        <v>19</v>
      </c>
    </row>
    <row r="2542" spans="1:12">
      <c r="A2542">
        <v>3362</v>
      </c>
      <c r="B2542" t="s">
        <v>9091</v>
      </c>
      <c r="C2542" t="s">
        <v>9092</v>
      </c>
      <c r="D2542" t="s">
        <v>45</v>
      </c>
      <c r="E2542" t="s">
        <v>9093</v>
      </c>
      <c r="F2542" t="s">
        <v>455</v>
      </c>
      <c r="G2542" t="str">
        <f>"1021030"</f>
        <v>0</v>
      </c>
      <c r="H2542">
        <v>900.0</v>
      </c>
      <c r="I2542">
        <v>120.0</v>
      </c>
      <c r="J2542" t="s">
        <v>9094</v>
      </c>
      <c r="K2542" t="s">
        <v>18</v>
      </c>
      <c r="L2542" t="s">
        <v>19</v>
      </c>
    </row>
    <row r="2543" spans="1:12">
      <c r="A2543">
        <v>3363</v>
      </c>
      <c r="B2543" t="s">
        <v>6670</v>
      </c>
      <c r="C2543" t="s">
        <v>9095</v>
      </c>
      <c r="D2543" t="s">
        <v>14</v>
      </c>
      <c r="E2543" t="s">
        <v>9096</v>
      </c>
      <c r="F2543" t="s">
        <v>455</v>
      </c>
      <c r="G2543" t="str">
        <f>"1021030"</f>
        <v>0</v>
      </c>
      <c r="H2543">
        <v>900.0</v>
      </c>
      <c r="I2543">
        <v>887.0</v>
      </c>
      <c r="J2543" t="s">
        <v>8864</v>
      </c>
      <c r="K2543" t="s">
        <v>18</v>
      </c>
      <c r="L2543" t="s">
        <v>19</v>
      </c>
    </row>
    <row r="2544" spans="1:12">
      <c r="A2544">
        <v>3364</v>
      </c>
      <c r="B2544" t="s">
        <v>9097</v>
      </c>
      <c r="C2544" t="s">
        <v>9098</v>
      </c>
      <c r="D2544" t="s">
        <v>45</v>
      </c>
      <c r="E2544" t="s">
        <v>9099</v>
      </c>
      <c r="F2544" t="s">
        <v>455</v>
      </c>
      <c r="G2544" t="str">
        <f>"1021030"</f>
        <v>0</v>
      </c>
      <c r="H2544">
        <v>900.0</v>
      </c>
      <c r="I2544">
        <v>120.0</v>
      </c>
      <c r="J2544" t="s">
        <v>909</v>
      </c>
      <c r="K2544" t="s">
        <v>18</v>
      </c>
      <c r="L2544" t="s">
        <v>19</v>
      </c>
    </row>
    <row r="2545" spans="1:12">
      <c r="A2545">
        <v>3365</v>
      </c>
      <c r="B2545" t="s">
        <v>9100</v>
      </c>
      <c r="C2545" t="s">
        <v>9101</v>
      </c>
      <c r="D2545" t="s">
        <v>45</v>
      </c>
      <c r="E2545" t="s">
        <v>9102</v>
      </c>
      <c r="F2545" t="s">
        <v>455</v>
      </c>
      <c r="G2545" t="str">
        <f>"1021030"</f>
        <v>0</v>
      </c>
      <c r="H2545">
        <v>900.0</v>
      </c>
      <c r="I2545">
        <v>120.0</v>
      </c>
      <c r="J2545" t="s">
        <v>9094</v>
      </c>
      <c r="K2545" t="s">
        <v>18</v>
      </c>
      <c r="L2545" t="s">
        <v>19</v>
      </c>
    </row>
    <row r="2546" spans="1:12">
      <c r="A2546">
        <v>3366</v>
      </c>
      <c r="B2546" t="s">
        <v>9103</v>
      </c>
      <c r="C2546" t="s">
        <v>9104</v>
      </c>
      <c r="D2546" t="s">
        <v>14</v>
      </c>
      <c r="E2546" t="s">
        <v>9105</v>
      </c>
      <c r="F2546" t="s">
        <v>455</v>
      </c>
      <c r="G2546" t="str">
        <f>"1021030"</f>
        <v>0</v>
      </c>
      <c r="H2546">
        <v>900.0</v>
      </c>
      <c r="I2546">
        <v>622.0</v>
      </c>
      <c r="J2546" t="s">
        <v>9084</v>
      </c>
      <c r="K2546" t="s">
        <v>18</v>
      </c>
      <c r="L2546" t="s">
        <v>19</v>
      </c>
    </row>
    <row r="2547" spans="1:12">
      <c r="A2547">
        <v>3367</v>
      </c>
      <c r="B2547" t="s">
        <v>9106</v>
      </c>
      <c r="C2547" t="s">
        <v>9107</v>
      </c>
      <c r="D2547" t="s">
        <v>45</v>
      </c>
      <c r="E2547" t="s">
        <v>9108</v>
      </c>
      <c r="F2547" t="s">
        <v>455</v>
      </c>
      <c r="G2547" t="str">
        <f>"1021030"</f>
        <v>0</v>
      </c>
      <c r="H2547">
        <v>900.0</v>
      </c>
      <c r="I2547">
        <v>120.0</v>
      </c>
      <c r="J2547" t="s">
        <v>7435</v>
      </c>
      <c r="K2547" t="s">
        <v>18</v>
      </c>
      <c r="L2547" t="s">
        <v>19</v>
      </c>
    </row>
    <row r="2548" spans="1:12">
      <c r="A2548">
        <v>3368</v>
      </c>
      <c r="B2548" t="s">
        <v>9109</v>
      </c>
      <c r="C2548" t="s">
        <v>9110</v>
      </c>
      <c r="D2548" t="s">
        <v>45</v>
      </c>
      <c r="E2548" t="s">
        <v>9111</v>
      </c>
      <c r="F2548" t="s">
        <v>455</v>
      </c>
      <c r="G2548" t="str">
        <f>"1021030"</f>
        <v>0</v>
      </c>
      <c r="H2548">
        <v>900.0</v>
      </c>
      <c r="I2548">
        <v>120.0</v>
      </c>
      <c r="J2548" t="s">
        <v>9112</v>
      </c>
      <c r="K2548" t="s">
        <v>18</v>
      </c>
      <c r="L2548" t="s">
        <v>19</v>
      </c>
    </row>
    <row r="2549" spans="1:12">
      <c r="A2549">
        <v>3369</v>
      </c>
      <c r="B2549" t="s">
        <v>9113</v>
      </c>
      <c r="C2549" t="s">
        <v>9114</v>
      </c>
      <c r="D2549" t="s">
        <v>45</v>
      </c>
      <c r="E2549" t="s">
        <v>9115</v>
      </c>
      <c r="F2549" t="s">
        <v>455</v>
      </c>
      <c r="G2549" t="str">
        <f>"1021030"</f>
        <v>0</v>
      </c>
      <c r="H2549">
        <v>900.0</v>
      </c>
      <c r="I2549">
        <v>0.0</v>
      </c>
      <c r="J2549" t="s">
        <v>9116</v>
      </c>
      <c r="K2549" t="s">
        <v>18</v>
      </c>
      <c r="L2549" t="s">
        <v>19</v>
      </c>
    </row>
    <row r="2550" spans="1:12">
      <c r="A2550">
        <v>3370</v>
      </c>
      <c r="B2550" t="s">
        <v>9117</v>
      </c>
      <c r="C2550" t="s">
        <v>9118</v>
      </c>
      <c r="D2550" t="s">
        <v>45</v>
      </c>
      <c r="E2550" t="s">
        <v>9119</v>
      </c>
      <c r="F2550" t="s">
        <v>455</v>
      </c>
      <c r="G2550" t="str">
        <f>"1021030"</f>
        <v>0</v>
      </c>
      <c r="H2550">
        <v>900.0</v>
      </c>
      <c r="I2550">
        <v>120.0</v>
      </c>
      <c r="J2550" t="s">
        <v>9090</v>
      </c>
      <c r="K2550" t="s">
        <v>18</v>
      </c>
      <c r="L2550" t="s">
        <v>19</v>
      </c>
    </row>
    <row r="2551" spans="1:12">
      <c r="A2551">
        <v>3371</v>
      </c>
      <c r="B2551" t="s">
        <v>9120</v>
      </c>
      <c r="C2551" t="s">
        <v>9121</v>
      </c>
      <c r="D2551" t="s">
        <v>45</v>
      </c>
      <c r="E2551" t="s">
        <v>9122</v>
      </c>
      <c r="F2551" t="s">
        <v>455</v>
      </c>
      <c r="G2551" t="str">
        <f>"1021030"</f>
        <v>0</v>
      </c>
      <c r="H2551">
        <v>900.0</v>
      </c>
      <c r="I2551">
        <v>120.0</v>
      </c>
      <c r="J2551" t="s">
        <v>9123</v>
      </c>
      <c r="K2551" t="s">
        <v>18</v>
      </c>
      <c r="L2551" t="s">
        <v>19</v>
      </c>
    </row>
    <row r="2552" spans="1:12">
      <c r="A2552">
        <v>3372</v>
      </c>
      <c r="B2552" t="s">
        <v>9124</v>
      </c>
      <c r="C2552" t="s">
        <v>9125</v>
      </c>
      <c r="D2552" t="s">
        <v>45</v>
      </c>
      <c r="E2552" t="s">
        <v>9126</v>
      </c>
      <c r="F2552" t="s">
        <v>455</v>
      </c>
      <c r="G2552" t="str">
        <f>"1021030"</f>
        <v>0</v>
      </c>
      <c r="H2552">
        <v>900.0</v>
      </c>
      <c r="I2552">
        <v>120.0</v>
      </c>
      <c r="J2552" t="s">
        <v>2086</v>
      </c>
      <c r="K2552" t="s">
        <v>18</v>
      </c>
      <c r="L2552" t="s">
        <v>19</v>
      </c>
    </row>
    <row r="2553" spans="1:12">
      <c r="A2553">
        <v>3373</v>
      </c>
      <c r="B2553" t="s">
        <v>9127</v>
      </c>
      <c r="C2553" t="s">
        <v>9128</v>
      </c>
      <c r="D2553" t="s">
        <v>14</v>
      </c>
      <c r="E2553" t="s">
        <v>9129</v>
      </c>
      <c r="F2553" t="s">
        <v>455</v>
      </c>
      <c r="G2553" t="str">
        <f>"1021030"</f>
        <v>0</v>
      </c>
      <c r="H2553">
        <v>900.0</v>
      </c>
      <c r="I2553">
        <v>120.0</v>
      </c>
      <c r="J2553" t="s">
        <v>9130</v>
      </c>
      <c r="K2553" t="s">
        <v>18</v>
      </c>
      <c r="L2553" t="s">
        <v>19</v>
      </c>
    </row>
    <row r="2554" spans="1:12">
      <c r="A2554">
        <v>3374</v>
      </c>
      <c r="B2554" t="s">
        <v>9131</v>
      </c>
      <c r="C2554" t="s">
        <v>9132</v>
      </c>
      <c r="D2554" t="s">
        <v>45</v>
      </c>
      <c r="E2554" t="s">
        <v>9133</v>
      </c>
      <c r="F2554" t="s">
        <v>455</v>
      </c>
      <c r="G2554" t="str">
        <f>"1021030"</f>
        <v>0</v>
      </c>
      <c r="H2554">
        <v>900.0</v>
      </c>
      <c r="I2554">
        <v>120.0</v>
      </c>
      <c r="J2554" t="s">
        <v>226</v>
      </c>
      <c r="K2554" t="s">
        <v>18</v>
      </c>
      <c r="L2554" t="s">
        <v>19</v>
      </c>
    </row>
    <row r="2555" spans="1:12">
      <c r="A2555">
        <v>3375</v>
      </c>
      <c r="B2555" t="s">
        <v>9134</v>
      </c>
      <c r="C2555" t="s">
        <v>9135</v>
      </c>
      <c r="D2555" t="s">
        <v>45</v>
      </c>
      <c r="E2555" t="s">
        <v>9136</v>
      </c>
      <c r="F2555" t="s">
        <v>455</v>
      </c>
      <c r="G2555" t="str">
        <f>"1021030"</f>
        <v>0</v>
      </c>
      <c r="H2555">
        <v>900.0</v>
      </c>
      <c r="I2555">
        <v>120.0</v>
      </c>
      <c r="J2555" t="s">
        <v>8864</v>
      </c>
      <c r="K2555" t="s">
        <v>18</v>
      </c>
      <c r="L2555" t="s">
        <v>19</v>
      </c>
    </row>
    <row r="2556" spans="1:12">
      <c r="A2556">
        <v>3376</v>
      </c>
      <c r="B2556" t="s">
        <v>9137</v>
      </c>
      <c r="C2556" t="s">
        <v>9138</v>
      </c>
      <c r="D2556" t="s">
        <v>45</v>
      </c>
      <c r="E2556" t="s">
        <v>9139</v>
      </c>
      <c r="F2556" t="s">
        <v>455</v>
      </c>
      <c r="G2556" t="str">
        <f>"1021030"</f>
        <v>0</v>
      </c>
      <c r="H2556">
        <v>900.0</v>
      </c>
      <c r="I2556">
        <v>120.0</v>
      </c>
      <c r="J2556" t="s">
        <v>9140</v>
      </c>
      <c r="K2556" t="s">
        <v>18</v>
      </c>
      <c r="L2556" t="s">
        <v>19</v>
      </c>
    </row>
    <row r="2557" spans="1:12">
      <c r="A2557">
        <v>3377</v>
      </c>
      <c r="B2557" t="s">
        <v>9141</v>
      </c>
      <c r="C2557" t="s">
        <v>9142</v>
      </c>
      <c r="D2557" t="s">
        <v>45</v>
      </c>
      <c r="E2557" t="s">
        <v>9143</v>
      </c>
      <c r="F2557" t="s">
        <v>322</v>
      </c>
      <c r="G2557" t="str">
        <f>"0091011"</f>
        <v>0</v>
      </c>
      <c r="H2557">
        <v>900.0</v>
      </c>
      <c r="I2557">
        <v>105.0</v>
      </c>
      <c r="J2557" t="s">
        <v>9094</v>
      </c>
      <c r="K2557" t="s">
        <v>18</v>
      </c>
      <c r="L2557" t="s">
        <v>19</v>
      </c>
    </row>
    <row r="2558" spans="1:12">
      <c r="A2558">
        <v>3378</v>
      </c>
      <c r="B2558" t="s">
        <v>9144</v>
      </c>
      <c r="C2558" t="s">
        <v>9145</v>
      </c>
      <c r="D2558" t="s">
        <v>45</v>
      </c>
      <c r="E2558" t="s">
        <v>9146</v>
      </c>
      <c r="F2558" t="s">
        <v>455</v>
      </c>
      <c r="G2558" t="str">
        <f>"1021030"</f>
        <v>0</v>
      </c>
      <c r="H2558">
        <v>900.0</v>
      </c>
      <c r="I2558">
        <v>807.0</v>
      </c>
      <c r="J2558" t="s">
        <v>9147</v>
      </c>
      <c r="K2558" t="s">
        <v>18</v>
      </c>
      <c r="L2558" t="s">
        <v>19</v>
      </c>
    </row>
    <row r="2559" spans="1:12">
      <c r="A2559">
        <v>3379</v>
      </c>
      <c r="B2559" t="s">
        <v>9148</v>
      </c>
      <c r="C2559" t="s">
        <v>9149</v>
      </c>
      <c r="D2559" t="s">
        <v>45</v>
      </c>
      <c r="E2559" t="s">
        <v>9150</v>
      </c>
      <c r="F2559" t="s">
        <v>322</v>
      </c>
      <c r="G2559" t="str">
        <f>"0091011"</f>
        <v>0</v>
      </c>
      <c r="H2559">
        <v>900.0</v>
      </c>
      <c r="I2559">
        <v>105.0</v>
      </c>
      <c r="J2559" t="s">
        <v>9090</v>
      </c>
      <c r="K2559" t="s">
        <v>18</v>
      </c>
      <c r="L2559" t="s">
        <v>19</v>
      </c>
    </row>
    <row r="2560" spans="1:12">
      <c r="A2560">
        <v>3380</v>
      </c>
      <c r="B2560" t="s">
        <v>9151</v>
      </c>
      <c r="C2560" t="s">
        <v>9152</v>
      </c>
      <c r="D2560" t="s">
        <v>45</v>
      </c>
      <c r="E2560" t="s">
        <v>9153</v>
      </c>
      <c r="F2560" t="s">
        <v>322</v>
      </c>
      <c r="G2560" t="str">
        <f>"0091011"</f>
        <v>0</v>
      </c>
      <c r="H2560">
        <v>900.0</v>
      </c>
      <c r="I2560">
        <v>105.0</v>
      </c>
      <c r="J2560" t="s">
        <v>5079</v>
      </c>
      <c r="K2560" t="s">
        <v>18</v>
      </c>
      <c r="L2560" t="s">
        <v>19</v>
      </c>
    </row>
    <row r="2561" spans="1:12">
      <c r="A2561">
        <v>3381</v>
      </c>
      <c r="B2561" t="s">
        <v>9154</v>
      </c>
      <c r="C2561" t="s">
        <v>9155</v>
      </c>
      <c r="D2561" t="s">
        <v>45</v>
      </c>
      <c r="E2561" t="s">
        <v>9156</v>
      </c>
      <c r="F2561" t="s">
        <v>322</v>
      </c>
      <c r="G2561" t="str">
        <f>"0091011"</f>
        <v>0</v>
      </c>
      <c r="H2561">
        <v>900.0</v>
      </c>
      <c r="I2561">
        <v>112.5</v>
      </c>
      <c r="J2561" t="s">
        <v>663</v>
      </c>
      <c r="K2561" t="s">
        <v>18</v>
      </c>
      <c r="L2561" t="s">
        <v>19</v>
      </c>
    </row>
    <row r="2562" spans="1:12">
      <c r="A2562">
        <v>3382</v>
      </c>
      <c r="B2562" t="s">
        <v>9157</v>
      </c>
      <c r="C2562" t="s">
        <v>9158</v>
      </c>
      <c r="D2562" t="s">
        <v>45</v>
      </c>
      <c r="E2562" t="s">
        <v>9159</v>
      </c>
      <c r="F2562" t="s">
        <v>322</v>
      </c>
      <c r="G2562" t="str">
        <f>"0091011"</f>
        <v>0</v>
      </c>
      <c r="H2562">
        <v>900.0</v>
      </c>
      <c r="I2562">
        <v>105.0</v>
      </c>
      <c r="J2562" t="s">
        <v>9160</v>
      </c>
      <c r="K2562" t="s">
        <v>18</v>
      </c>
      <c r="L2562" t="s">
        <v>19</v>
      </c>
    </row>
    <row r="2563" spans="1:12">
      <c r="A2563">
        <v>3383</v>
      </c>
      <c r="B2563" t="s">
        <v>9161</v>
      </c>
      <c r="C2563" t="s">
        <v>9162</v>
      </c>
      <c r="D2563" t="s">
        <v>45</v>
      </c>
      <c r="E2563" t="s">
        <v>9163</v>
      </c>
      <c r="F2563" t="s">
        <v>322</v>
      </c>
      <c r="G2563" t="str">
        <f>"0091011"</f>
        <v>0</v>
      </c>
      <c r="H2563">
        <v>900.0</v>
      </c>
      <c r="I2563">
        <v>105.0</v>
      </c>
      <c r="J2563" t="s">
        <v>9164</v>
      </c>
      <c r="K2563" t="s">
        <v>18</v>
      </c>
      <c r="L2563" t="s">
        <v>19</v>
      </c>
    </row>
    <row r="2564" spans="1:12">
      <c r="A2564">
        <v>3384</v>
      </c>
      <c r="B2564" t="s">
        <v>1169</v>
      </c>
      <c r="C2564" t="s">
        <v>9165</v>
      </c>
      <c r="D2564" t="s">
        <v>45</v>
      </c>
      <c r="E2564" t="s">
        <v>9166</v>
      </c>
      <c r="F2564" t="s">
        <v>322</v>
      </c>
      <c r="G2564" t="str">
        <f>"0091011"</f>
        <v>0</v>
      </c>
      <c r="H2564">
        <v>900.0</v>
      </c>
      <c r="I2564">
        <v>105.0</v>
      </c>
      <c r="J2564" t="s">
        <v>2086</v>
      </c>
      <c r="K2564" t="s">
        <v>18</v>
      </c>
      <c r="L2564" t="s">
        <v>19</v>
      </c>
    </row>
    <row r="2565" spans="1:12">
      <c r="A2565">
        <v>3385</v>
      </c>
      <c r="B2565" t="s">
        <v>9167</v>
      </c>
      <c r="C2565" t="s">
        <v>1055</v>
      </c>
      <c r="D2565" t="s">
        <v>45</v>
      </c>
      <c r="E2565" t="s">
        <v>9168</v>
      </c>
      <c r="F2565" t="s">
        <v>322</v>
      </c>
      <c r="G2565" t="str">
        <f>"0091011"</f>
        <v>0</v>
      </c>
      <c r="H2565">
        <v>900.0</v>
      </c>
      <c r="I2565">
        <v>105.0</v>
      </c>
      <c r="J2565" t="s">
        <v>4133</v>
      </c>
      <c r="K2565" t="s">
        <v>18</v>
      </c>
      <c r="L2565" t="s">
        <v>19</v>
      </c>
    </row>
    <row r="2566" spans="1:12">
      <c r="A2566">
        <v>3386</v>
      </c>
      <c r="B2566" t="s">
        <v>9169</v>
      </c>
      <c r="C2566" t="s">
        <v>9170</v>
      </c>
      <c r="D2566" t="s">
        <v>45</v>
      </c>
      <c r="E2566" t="s">
        <v>9171</v>
      </c>
      <c r="F2566" t="s">
        <v>322</v>
      </c>
      <c r="G2566" t="str">
        <f>"0091011"</f>
        <v>0</v>
      </c>
      <c r="H2566">
        <v>900.0</v>
      </c>
      <c r="I2566">
        <v>105.0</v>
      </c>
      <c r="J2566" t="s">
        <v>6017</v>
      </c>
      <c r="K2566" t="s">
        <v>18</v>
      </c>
      <c r="L2566" t="s">
        <v>19</v>
      </c>
    </row>
    <row r="2567" spans="1:12">
      <c r="A2567">
        <v>3387</v>
      </c>
      <c r="B2567" t="s">
        <v>4546</v>
      </c>
      <c r="C2567" t="s">
        <v>9172</v>
      </c>
      <c r="D2567" t="s">
        <v>14</v>
      </c>
      <c r="E2567" t="s">
        <v>9173</v>
      </c>
      <c r="F2567" t="s">
        <v>322</v>
      </c>
      <c r="G2567" t="str">
        <f>"0091011"</f>
        <v>0</v>
      </c>
      <c r="H2567">
        <v>900.0</v>
      </c>
      <c r="I2567">
        <v>105.0</v>
      </c>
      <c r="J2567" t="s">
        <v>9174</v>
      </c>
      <c r="K2567" t="s">
        <v>18</v>
      </c>
      <c r="L2567" t="s">
        <v>19</v>
      </c>
    </row>
    <row r="2568" spans="1:12">
      <c r="A2568">
        <v>3388</v>
      </c>
      <c r="B2568" t="s">
        <v>9175</v>
      </c>
      <c r="C2568" t="s">
        <v>9176</v>
      </c>
      <c r="D2568" t="s">
        <v>14</v>
      </c>
      <c r="E2568" t="s">
        <v>9177</v>
      </c>
      <c r="F2568" t="s">
        <v>605</v>
      </c>
      <c r="G2568" t="str">
        <f>"9052041"</f>
        <v>0</v>
      </c>
      <c r="H2568">
        <v>900.0</v>
      </c>
      <c r="I2568">
        <v>120.0</v>
      </c>
      <c r="J2568" t="s">
        <v>3701</v>
      </c>
      <c r="K2568" t="s">
        <v>18</v>
      </c>
      <c r="L2568" t="s">
        <v>19</v>
      </c>
    </row>
    <row r="2569" spans="1:12">
      <c r="A2569">
        <v>3391</v>
      </c>
      <c r="B2569" t="s">
        <v>9178</v>
      </c>
      <c r="C2569" t="s">
        <v>3236</v>
      </c>
      <c r="D2569" t="s">
        <v>14</v>
      </c>
      <c r="E2569" t="s">
        <v>9179</v>
      </c>
      <c r="F2569" t="s">
        <v>1652</v>
      </c>
      <c r="G2569" t="str">
        <f>"8026041"</f>
        <v>0</v>
      </c>
      <c r="H2569">
        <v>900.0</v>
      </c>
      <c r="I2569">
        <v>120.0</v>
      </c>
      <c r="J2569" t="s">
        <v>4627</v>
      </c>
      <c r="K2569" t="s">
        <v>18</v>
      </c>
      <c r="L2569" t="s">
        <v>19</v>
      </c>
    </row>
    <row r="2570" spans="1:12">
      <c r="A2570">
        <v>3392</v>
      </c>
      <c r="B2570" t="s">
        <v>9180</v>
      </c>
      <c r="C2570" t="s">
        <v>9181</v>
      </c>
      <c r="D2570" t="s">
        <v>14</v>
      </c>
      <c r="E2570" t="s">
        <v>9182</v>
      </c>
      <c r="F2570" t="s">
        <v>2871</v>
      </c>
      <c r="G2570" t="str">
        <f>"9063050"</f>
        <v>0</v>
      </c>
      <c r="H2570">
        <v>900.0</v>
      </c>
      <c r="I2570">
        <v>105.0</v>
      </c>
      <c r="J2570" t="s">
        <v>9183</v>
      </c>
      <c r="K2570" t="s">
        <v>18</v>
      </c>
      <c r="L2570" t="s">
        <v>19</v>
      </c>
    </row>
    <row r="2571" spans="1:12">
      <c r="A2571">
        <v>3393</v>
      </c>
      <c r="B2571" t="s">
        <v>9184</v>
      </c>
      <c r="C2571" t="s">
        <v>9185</v>
      </c>
      <c r="D2571" t="s">
        <v>45</v>
      </c>
      <c r="E2571" t="s">
        <v>9186</v>
      </c>
      <c r="F2571" t="s">
        <v>81</v>
      </c>
      <c r="G2571" t="str">
        <f>"0093021"</f>
        <v>0</v>
      </c>
      <c r="H2571">
        <v>900.0</v>
      </c>
      <c r="I2571">
        <v>105.0</v>
      </c>
      <c r="J2571" t="s">
        <v>9187</v>
      </c>
      <c r="K2571" t="s">
        <v>18</v>
      </c>
      <c r="L2571" t="s">
        <v>19</v>
      </c>
    </row>
    <row r="2572" spans="1:12">
      <c r="A2572">
        <v>3395</v>
      </c>
      <c r="B2572" t="s">
        <v>9188</v>
      </c>
      <c r="C2572" t="s">
        <v>9189</v>
      </c>
      <c r="D2572" t="s">
        <v>14</v>
      </c>
      <c r="E2572" t="s">
        <v>9190</v>
      </c>
      <c r="F2572" t="s">
        <v>1652</v>
      </c>
      <c r="G2572" t="str">
        <f>"8026041"</f>
        <v>0</v>
      </c>
      <c r="H2572">
        <v>900.0</v>
      </c>
      <c r="I2572">
        <v>120.0</v>
      </c>
      <c r="J2572" t="s">
        <v>9191</v>
      </c>
      <c r="K2572" t="s">
        <v>18</v>
      </c>
      <c r="L2572" t="s">
        <v>19</v>
      </c>
    </row>
    <row r="2573" spans="1:12">
      <c r="A2573">
        <v>3396</v>
      </c>
      <c r="B2573" t="s">
        <v>9192</v>
      </c>
      <c r="C2573" t="s">
        <v>9193</v>
      </c>
      <c r="D2573" t="s">
        <v>14</v>
      </c>
      <c r="E2573" t="s">
        <v>9194</v>
      </c>
      <c r="F2573" t="s">
        <v>1652</v>
      </c>
      <c r="G2573" t="str">
        <f>"8026041"</f>
        <v>0</v>
      </c>
      <c r="H2573">
        <v>900.0</v>
      </c>
      <c r="I2573">
        <v>120.0</v>
      </c>
      <c r="J2573" t="s">
        <v>2482</v>
      </c>
      <c r="K2573" t="s">
        <v>18</v>
      </c>
      <c r="L2573" t="s">
        <v>19</v>
      </c>
    </row>
    <row r="2574" spans="1:12">
      <c r="A2574">
        <v>3397</v>
      </c>
      <c r="B2574" t="s">
        <v>9195</v>
      </c>
      <c r="C2574" t="s">
        <v>9196</v>
      </c>
      <c r="D2574" t="s">
        <v>14</v>
      </c>
      <c r="E2574" t="s">
        <v>9197</v>
      </c>
      <c r="F2574" t="s">
        <v>67</v>
      </c>
      <c r="G2574" t="str">
        <f>"8011031"</f>
        <v>0</v>
      </c>
      <c r="H2574">
        <v>2000.0</v>
      </c>
      <c r="I2574">
        <v>300.0</v>
      </c>
      <c r="J2574" t="s">
        <v>3194</v>
      </c>
      <c r="K2574" t="s">
        <v>18</v>
      </c>
      <c r="L2574" t="s">
        <v>19</v>
      </c>
    </row>
    <row r="2575" spans="1:12">
      <c r="A2575">
        <v>3398</v>
      </c>
      <c r="B2575" t="s">
        <v>9198</v>
      </c>
      <c r="C2575" t="s">
        <v>7154</v>
      </c>
      <c r="D2575" t="s">
        <v>45</v>
      </c>
      <c r="E2575" t="s">
        <v>9199</v>
      </c>
      <c r="F2575" t="s">
        <v>81</v>
      </c>
      <c r="G2575" t="str">
        <f>"0093021"</f>
        <v>0</v>
      </c>
      <c r="H2575">
        <v>900.0</v>
      </c>
      <c r="I2575">
        <v>250.0</v>
      </c>
      <c r="J2575" t="s">
        <v>9200</v>
      </c>
      <c r="K2575" t="s">
        <v>18</v>
      </c>
      <c r="L2575" t="s">
        <v>19</v>
      </c>
    </row>
    <row r="2576" spans="1:12">
      <c r="A2576">
        <v>3399</v>
      </c>
      <c r="B2576" t="s">
        <v>9201</v>
      </c>
      <c r="C2576" t="s">
        <v>9202</v>
      </c>
      <c r="D2576" t="s">
        <v>14</v>
      </c>
      <c r="E2576" t="s">
        <v>9203</v>
      </c>
      <c r="F2576" t="s">
        <v>2407</v>
      </c>
      <c r="G2576" t="str">
        <f>"0021022"</f>
        <v>0</v>
      </c>
      <c r="H2576">
        <v>3300.0</v>
      </c>
      <c r="I2576">
        <v>495.0</v>
      </c>
      <c r="J2576" t="s">
        <v>9204</v>
      </c>
      <c r="K2576" t="s">
        <v>18</v>
      </c>
      <c r="L2576" t="s">
        <v>19</v>
      </c>
    </row>
    <row r="2577" spans="1:12">
      <c r="A2577">
        <v>3400</v>
      </c>
      <c r="B2577" t="s">
        <v>9205</v>
      </c>
      <c r="C2577" t="s">
        <v>9206</v>
      </c>
      <c r="D2577" t="s">
        <v>14</v>
      </c>
      <c r="E2577" t="s">
        <v>9207</v>
      </c>
      <c r="F2577" t="s">
        <v>1652</v>
      </c>
      <c r="G2577" t="str">
        <f>"8026041"</f>
        <v>0</v>
      </c>
      <c r="H2577">
        <v>1000.0</v>
      </c>
      <c r="I2577">
        <v>150.0</v>
      </c>
      <c r="J2577" t="s">
        <v>998</v>
      </c>
      <c r="K2577" t="s">
        <v>18</v>
      </c>
      <c r="L2577" t="s">
        <v>19</v>
      </c>
    </row>
    <row r="2578" spans="1:12">
      <c r="A2578">
        <v>3401</v>
      </c>
      <c r="B2578" t="s">
        <v>3740</v>
      </c>
      <c r="C2578" t="s">
        <v>9208</v>
      </c>
      <c r="D2578" t="s">
        <v>14</v>
      </c>
      <c r="E2578" t="s">
        <v>9209</v>
      </c>
      <c r="F2578" t="s">
        <v>36</v>
      </c>
      <c r="G2578" t="str">
        <f>"6034011"</f>
        <v>0</v>
      </c>
      <c r="H2578">
        <v>900.0</v>
      </c>
      <c r="I2578">
        <v>120.0</v>
      </c>
      <c r="J2578" t="s">
        <v>6373</v>
      </c>
      <c r="K2578" t="s">
        <v>18</v>
      </c>
      <c r="L2578" t="s">
        <v>19</v>
      </c>
    </row>
    <row r="2579" spans="1:12">
      <c r="A2579">
        <v>3402</v>
      </c>
      <c r="B2579" t="s">
        <v>9210</v>
      </c>
      <c r="C2579" t="s">
        <v>9211</v>
      </c>
      <c r="D2579" t="s">
        <v>14</v>
      </c>
      <c r="E2579" t="s">
        <v>9212</v>
      </c>
      <c r="F2579" t="s">
        <v>1652</v>
      </c>
      <c r="G2579" t="str">
        <f>"8026041"</f>
        <v>0</v>
      </c>
      <c r="H2579">
        <v>900.0</v>
      </c>
      <c r="I2579">
        <v>120.0</v>
      </c>
      <c r="J2579" t="s">
        <v>2366</v>
      </c>
      <c r="K2579" t="s">
        <v>18</v>
      </c>
      <c r="L2579" t="s">
        <v>19</v>
      </c>
    </row>
    <row r="2580" spans="1:12">
      <c r="A2580">
        <v>3403</v>
      </c>
      <c r="B2580" t="s">
        <v>9213</v>
      </c>
      <c r="C2580" t="s">
        <v>9214</v>
      </c>
      <c r="D2580" t="s">
        <v>45</v>
      </c>
      <c r="E2580" t="s">
        <v>9215</v>
      </c>
      <c r="F2580" t="s">
        <v>9216</v>
      </c>
      <c r="G2580" t="str">
        <f>"8015240"</f>
        <v>0</v>
      </c>
      <c r="H2580">
        <v>5000.0</v>
      </c>
      <c r="I2580">
        <v>1000.0</v>
      </c>
      <c r="J2580" t="s">
        <v>1192</v>
      </c>
      <c r="K2580" t="s">
        <v>18</v>
      </c>
      <c r="L2580" t="s">
        <v>19</v>
      </c>
    </row>
    <row r="2581" spans="1:12">
      <c r="A2581">
        <v>3404</v>
      </c>
      <c r="B2581" t="s">
        <v>9217</v>
      </c>
      <c r="C2581" t="s">
        <v>9218</v>
      </c>
      <c r="D2581" t="s">
        <v>45</v>
      </c>
      <c r="E2581" t="s">
        <v>9219</v>
      </c>
      <c r="F2581" t="s">
        <v>4584</v>
      </c>
      <c r="G2581" t="str">
        <f>"8015211"</f>
        <v>0</v>
      </c>
      <c r="H2581">
        <v>5000.0</v>
      </c>
      <c r="I2581">
        <v>1000.0</v>
      </c>
      <c r="J2581" t="s">
        <v>9220</v>
      </c>
      <c r="K2581" t="s">
        <v>18</v>
      </c>
      <c r="L2581" t="s">
        <v>19</v>
      </c>
    </row>
    <row r="2582" spans="1:12">
      <c r="A2582">
        <v>3405</v>
      </c>
      <c r="B2582" t="s">
        <v>9221</v>
      </c>
      <c r="C2582" t="s">
        <v>9222</v>
      </c>
      <c r="D2582" t="s">
        <v>45</v>
      </c>
      <c r="E2582" t="s">
        <v>9223</v>
      </c>
      <c r="F2582" t="s">
        <v>4584</v>
      </c>
      <c r="G2582" t="str">
        <f>"8015211"</f>
        <v>0</v>
      </c>
      <c r="H2582">
        <v>5000.0</v>
      </c>
      <c r="I2582">
        <v>1000.0</v>
      </c>
      <c r="J2582" t="s">
        <v>156</v>
      </c>
      <c r="K2582" t="s">
        <v>18</v>
      </c>
      <c r="L2582" t="s">
        <v>19</v>
      </c>
    </row>
    <row r="2583" spans="1:12">
      <c r="A2583">
        <v>3406</v>
      </c>
      <c r="B2583" t="s">
        <v>9224</v>
      </c>
      <c r="C2583" t="s">
        <v>9225</v>
      </c>
      <c r="D2583" t="s">
        <v>45</v>
      </c>
      <c r="E2583" t="s">
        <v>9226</v>
      </c>
      <c r="F2583" t="s">
        <v>4584</v>
      </c>
      <c r="G2583" t="str">
        <f>"8015211"</f>
        <v>0</v>
      </c>
      <c r="H2583">
        <v>5000.0</v>
      </c>
      <c r="I2583">
        <v>1000.0</v>
      </c>
      <c r="J2583" t="s">
        <v>9227</v>
      </c>
      <c r="K2583" t="s">
        <v>18</v>
      </c>
      <c r="L2583" t="s">
        <v>19</v>
      </c>
    </row>
    <row r="2584" spans="1:12">
      <c r="A2584">
        <v>3407</v>
      </c>
      <c r="B2584" t="s">
        <v>9228</v>
      </c>
      <c r="C2584" t="s">
        <v>9229</v>
      </c>
      <c r="D2584" t="s">
        <v>45</v>
      </c>
      <c r="E2584" t="s">
        <v>9230</v>
      </c>
      <c r="F2584" t="s">
        <v>67</v>
      </c>
      <c r="G2584" t="str">
        <f>"8011031"</f>
        <v>0</v>
      </c>
      <c r="H2584">
        <v>1650.0</v>
      </c>
      <c r="I2584">
        <v>247.5</v>
      </c>
      <c r="J2584" t="s">
        <v>9231</v>
      </c>
      <c r="K2584" t="s">
        <v>18</v>
      </c>
      <c r="L2584" t="s">
        <v>19</v>
      </c>
    </row>
    <row r="2585" spans="1:12">
      <c r="A2585">
        <v>3408</v>
      </c>
      <c r="B2585" t="s">
        <v>9232</v>
      </c>
      <c r="C2585" t="s">
        <v>9233</v>
      </c>
      <c r="D2585" t="s">
        <v>14</v>
      </c>
      <c r="E2585" t="s">
        <v>9234</v>
      </c>
      <c r="F2585" t="s">
        <v>36</v>
      </c>
      <c r="G2585" t="str">
        <f>"6034011"</f>
        <v>0</v>
      </c>
      <c r="H2585">
        <v>900.0</v>
      </c>
      <c r="I2585">
        <v>127.5</v>
      </c>
      <c r="J2585" t="s">
        <v>9235</v>
      </c>
      <c r="K2585" t="s">
        <v>18</v>
      </c>
      <c r="L2585" t="s">
        <v>19</v>
      </c>
    </row>
    <row r="2586" spans="1:12">
      <c r="A2586">
        <v>3409</v>
      </c>
      <c r="B2586" t="s">
        <v>9236</v>
      </c>
      <c r="C2586" t="s">
        <v>9237</v>
      </c>
      <c r="D2586" t="s">
        <v>14</v>
      </c>
      <c r="E2586" t="s">
        <v>9238</v>
      </c>
      <c r="F2586" t="s">
        <v>1987</v>
      </c>
      <c r="G2586" t="str">
        <f>"0012090"</f>
        <v>0</v>
      </c>
      <c r="H2586">
        <v>5000.0</v>
      </c>
      <c r="I2586">
        <v>600.0</v>
      </c>
      <c r="J2586" t="s">
        <v>5508</v>
      </c>
      <c r="K2586" t="s">
        <v>18</v>
      </c>
      <c r="L2586" t="s">
        <v>19</v>
      </c>
    </row>
    <row r="2587" spans="1:12">
      <c r="A2587">
        <v>3410</v>
      </c>
      <c r="B2587" t="s">
        <v>9239</v>
      </c>
      <c r="C2587" t="s">
        <v>9240</v>
      </c>
      <c r="D2587" t="s">
        <v>14</v>
      </c>
      <c r="E2587" t="s">
        <v>9241</v>
      </c>
      <c r="F2587" t="s">
        <v>2431</v>
      </c>
      <c r="G2587" t="str">
        <f>"0012110"</f>
        <v>0</v>
      </c>
      <c r="H2587">
        <v>4000.0</v>
      </c>
      <c r="I2587">
        <v>1145.0</v>
      </c>
      <c r="J2587" t="s">
        <v>9242</v>
      </c>
      <c r="K2587" t="s">
        <v>18</v>
      </c>
      <c r="L2587" t="s">
        <v>19</v>
      </c>
    </row>
    <row r="2588" spans="1:12">
      <c r="A2588">
        <v>3419</v>
      </c>
      <c r="B2588" t="s">
        <v>9243</v>
      </c>
      <c r="C2588" t="s">
        <v>9244</v>
      </c>
      <c r="D2588" t="s">
        <v>45</v>
      </c>
      <c r="E2588" t="s">
        <v>9245</v>
      </c>
      <c r="F2588" t="s">
        <v>195</v>
      </c>
      <c r="G2588" t="str">
        <f>"0017051"</f>
        <v>0</v>
      </c>
      <c r="H2588">
        <v>1400.0</v>
      </c>
      <c r="I2588">
        <v>210.0</v>
      </c>
      <c r="J2588" t="s">
        <v>3732</v>
      </c>
      <c r="K2588" t="s">
        <v>18</v>
      </c>
      <c r="L2588" t="s">
        <v>19</v>
      </c>
    </row>
    <row r="2589" spans="1:12">
      <c r="A2589">
        <v>3420</v>
      </c>
      <c r="B2589" t="s">
        <v>3187</v>
      </c>
      <c r="C2589" t="s">
        <v>9246</v>
      </c>
      <c r="D2589" t="s">
        <v>14</v>
      </c>
      <c r="E2589" t="s">
        <v>9247</v>
      </c>
      <c r="F2589" t="s">
        <v>960</v>
      </c>
      <c r="G2589" t="str">
        <f>"0021021"</f>
        <v>0</v>
      </c>
      <c r="H2589">
        <v>3500.0</v>
      </c>
      <c r="I2589">
        <v>1000.0</v>
      </c>
      <c r="J2589" t="s">
        <v>9248</v>
      </c>
      <c r="K2589" t="s">
        <v>18</v>
      </c>
      <c r="L2589" t="s">
        <v>19</v>
      </c>
    </row>
    <row r="2590" spans="1:12">
      <c r="A2590">
        <v>3421</v>
      </c>
      <c r="B2590" t="s">
        <v>9249</v>
      </c>
      <c r="C2590" t="s">
        <v>9250</v>
      </c>
      <c r="D2590" t="s">
        <v>45</v>
      </c>
      <c r="E2590" t="s">
        <v>9251</v>
      </c>
      <c r="F2590" t="s">
        <v>2427</v>
      </c>
      <c r="G2590" t="str">
        <f>"0054021"</f>
        <v>0</v>
      </c>
      <c r="H2590">
        <v>2200.0</v>
      </c>
      <c r="I2590">
        <v>330.0</v>
      </c>
      <c r="J2590" t="s">
        <v>9252</v>
      </c>
      <c r="K2590" t="s">
        <v>18</v>
      </c>
      <c r="L2590" t="s">
        <v>19</v>
      </c>
    </row>
    <row r="2591" spans="1:12">
      <c r="A2591">
        <v>3422</v>
      </c>
      <c r="B2591" t="s">
        <v>9253</v>
      </c>
      <c r="C2591" t="s">
        <v>9254</v>
      </c>
      <c r="D2591" t="s">
        <v>45</v>
      </c>
      <c r="E2591" t="s">
        <v>9255</v>
      </c>
      <c r="F2591" t="s">
        <v>2427</v>
      </c>
      <c r="G2591" t="str">
        <f>"0054021"</f>
        <v>0</v>
      </c>
      <c r="H2591">
        <v>2200.0</v>
      </c>
      <c r="I2591">
        <v>330.0</v>
      </c>
      <c r="J2591" t="s">
        <v>9256</v>
      </c>
      <c r="K2591" t="s">
        <v>18</v>
      </c>
      <c r="L2591" t="s">
        <v>19</v>
      </c>
    </row>
    <row r="2592" spans="1:12">
      <c r="A2592">
        <v>3423</v>
      </c>
      <c r="B2592" t="s">
        <v>9257</v>
      </c>
      <c r="C2592" t="s">
        <v>9258</v>
      </c>
      <c r="D2592" t="s">
        <v>45</v>
      </c>
      <c r="E2592" t="s">
        <v>9259</v>
      </c>
      <c r="F2592" t="s">
        <v>2427</v>
      </c>
      <c r="G2592" t="str">
        <f>"0054021"</f>
        <v>0</v>
      </c>
      <c r="H2592">
        <v>2200.0</v>
      </c>
      <c r="I2592">
        <v>330.0</v>
      </c>
      <c r="J2592" t="s">
        <v>5636</v>
      </c>
      <c r="K2592" t="s">
        <v>18</v>
      </c>
      <c r="L2592" t="s">
        <v>19</v>
      </c>
    </row>
    <row r="2593" spans="1:12">
      <c r="A2593">
        <v>3424</v>
      </c>
      <c r="B2593" t="s">
        <v>9260</v>
      </c>
      <c r="C2593" t="s">
        <v>9261</v>
      </c>
      <c r="D2593" t="s">
        <v>14</v>
      </c>
      <c r="E2593" t="s">
        <v>9262</v>
      </c>
      <c r="F2593" t="s">
        <v>2427</v>
      </c>
      <c r="G2593" t="str">
        <f>"0054021"</f>
        <v>0</v>
      </c>
      <c r="H2593">
        <v>2200.0</v>
      </c>
      <c r="I2593">
        <v>330.0</v>
      </c>
      <c r="J2593" t="s">
        <v>9263</v>
      </c>
      <c r="K2593" t="s">
        <v>18</v>
      </c>
      <c r="L2593" t="s">
        <v>19</v>
      </c>
    </row>
    <row r="2594" spans="1:12">
      <c r="A2594">
        <v>3425</v>
      </c>
      <c r="B2594" t="s">
        <v>9264</v>
      </c>
      <c r="C2594" t="s">
        <v>9265</v>
      </c>
      <c r="D2594" t="s">
        <v>45</v>
      </c>
      <c r="E2594" t="s">
        <v>9266</v>
      </c>
      <c r="F2594" t="s">
        <v>1624</v>
      </c>
      <c r="G2594" t="str">
        <f>"8011060"</f>
        <v>0</v>
      </c>
      <c r="H2594">
        <v>3500.0</v>
      </c>
      <c r="I2594">
        <v>500.0</v>
      </c>
      <c r="J2594" t="s">
        <v>3080</v>
      </c>
      <c r="K2594" t="s">
        <v>18</v>
      </c>
      <c r="L2594" t="s">
        <v>19</v>
      </c>
    </row>
    <row r="2595" spans="1:12">
      <c r="A2595">
        <v>3428</v>
      </c>
      <c r="B2595" t="s">
        <v>2664</v>
      </c>
      <c r="C2595" t="s">
        <v>9267</v>
      </c>
      <c r="D2595" t="s">
        <v>45</v>
      </c>
      <c r="E2595" t="s">
        <v>9268</v>
      </c>
      <c r="F2595" t="s">
        <v>2050</v>
      </c>
      <c r="G2595" t="str">
        <f>"0054023"</f>
        <v>0</v>
      </c>
      <c r="H2595">
        <v>2200.0</v>
      </c>
      <c r="I2595">
        <v>834.0</v>
      </c>
      <c r="J2595" t="s">
        <v>9269</v>
      </c>
      <c r="K2595" t="s">
        <v>18</v>
      </c>
      <c r="L2595" t="s">
        <v>19</v>
      </c>
    </row>
    <row r="2596" spans="1:12">
      <c r="A2596">
        <v>3429</v>
      </c>
      <c r="B2596" t="s">
        <v>9270</v>
      </c>
      <c r="C2596" t="s">
        <v>9271</v>
      </c>
      <c r="D2596" t="s">
        <v>45</v>
      </c>
      <c r="E2596" t="s">
        <v>9272</v>
      </c>
      <c r="F2596" t="s">
        <v>2050</v>
      </c>
      <c r="G2596" t="str">
        <f>"0054023"</f>
        <v>0</v>
      </c>
      <c r="H2596">
        <v>2750.0</v>
      </c>
      <c r="I2596">
        <v>412.5</v>
      </c>
      <c r="J2596" t="s">
        <v>3261</v>
      </c>
      <c r="K2596" t="s">
        <v>18</v>
      </c>
      <c r="L2596" t="s">
        <v>19</v>
      </c>
    </row>
    <row r="2597" spans="1:12">
      <c r="A2597">
        <v>3434</v>
      </c>
      <c r="B2597" t="s">
        <v>9273</v>
      </c>
      <c r="C2597" t="s">
        <v>9274</v>
      </c>
      <c r="D2597" t="s">
        <v>45</v>
      </c>
      <c r="E2597" t="s">
        <v>9275</v>
      </c>
      <c r="F2597" t="s">
        <v>9276</v>
      </c>
      <c r="G2597" t="str">
        <f>"0012180"</f>
        <v>0</v>
      </c>
      <c r="H2597">
        <v>4000.0</v>
      </c>
      <c r="I2597">
        <v>600.0</v>
      </c>
      <c r="J2597" t="s">
        <v>2386</v>
      </c>
      <c r="K2597" t="s">
        <v>18</v>
      </c>
      <c r="L2597" t="s">
        <v>19</v>
      </c>
    </row>
    <row r="2598" spans="1:12">
      <c r="A2598">
        <v>3435</v>
      </c>
      <c r="B2598" t="s">
        <v>9277</v>
      </c>
      <c r="C2598" t="s">
        <v>3169</v>
      </c>
      <c r="D2598" t="s">
        <v>14</v>
      </c>
      <c r="E2598" t="s">
        <v>9278</v>
      </c>
      <c r="F2598" t="s">
        <v>2050</v>
      </c>
      <c r="G2598" t="str">
        <f>"0054023"</f>
        <v>0</v>
      </c>
      <c r="H2598">
        <v>2410.0</v>
      </c>
      <c r="I2598">
        <v>561.5</v>
      </c>
      <c r="J2598" t="s">
        <v>9279</v>
      </c>
      <c r="K2598" t="s">
        <v>18</v>
      </c>
      <c r="L2598" t="s">
        <v>19</v>
      </c>
    </row>
    <row r="2599" spans="1:12">
      <c r="A2599">
        <v>3436</v>
      </c>
      <c r="B2599" t="s">
        <v>9280</v>
      </c>
      <c r="C2599" t="s">
        <v>9281</v>
      </c>
      <c r="D2599" t="s">
        <v>14</v>
      </c>
      <c r="E2599" t="s">
        <v>9282</v>
      </c>
      <c r="F2599" t="s">
        <v>2427</v>
      </c>
      <c r="G2599" t="str">
        <f>"0054021"</f>
        <v>0</v>
      </c>
      <c r="H2599">
        <v>2200.0</v>
      </c>
      <c r="I2599">
        <v>330.0</v>
      </c>
      <c r="J2599" t="s">
        <v>9263</v>
      </c>
      <c r="K2599" t="s">
        <v>18</v>
      </c>
      <c r="L2599" t="s">
        <v>19</v>
      </c>
    </row>
    <row r="2600" spans="1:12">
      <c r="A2600">
        <v>3437</v>
      </c>
      <c r="B2600" t="s">
        <v>9283</v>
      </c>
      <c r="C2600" t="s">
        <v>9284</v>
      </c>
      <c r="D2600" t="s">
        <v>45</v>
      </c>
      <c r="E2600" t="s">
        <v>9285</v>
      </c>
      <c r="F2600" t="s">
        <v>2427</v>
      </c>
      <c r="G2600" t="str">
        <f>"0054021"</f>
        <v>0</v>
      </c>
      <c r="H2600">
        <v>2200.0</v>
      </c>
      <c r="I2600">
        <v>330.0</v>
      </c>
      <c r="J2600" t="s">
        <v>3080</v>
      </c>
      <c r="K2600" t="s">
        <v>18</v>
      </c>
      <c r="L2600" t="s">
        <v>19</v>
      </c>
    </row>
    <row r="2601" spans="1:12">
      <c r="A2601">
        <v>3438</v>
      </c>
      <c r="B2601" t="s">
        <v>9286</v>
      </c>
      <c r="C2601" t="s">
        <v>9287</v>
      </c>
      <c r="D2601" t="s">
        <v>45</v>
      </c>
      <c r="E2601" t="s">
        <v>9288</v>
      </c>
      <c r="F2601" t="s">
        <v>2427</v>
      </c>
      <c r="G2601" t="str">
        <f>"0054021"</f>
        <v>0</v>
      </c>
      <c r="H2601">
        <v>2200.0</v>
      </c>
      <c r="I2601">
        <v>330.0</v>
      </c>
      <c r="J2601" t="s">
        <v>9269</v>
      </c>
      <c r="K2601" t="s">
        <v>18</v>
      </c>
      <c r="L2601" t="s">
        <v>19</v>
      </c>
    </row>
    <row r="2602" spans="1:12">
      <c r="A2602">
        <v>3439</v>
      </c>
      <c r="B2602" t="s">
        <v>3172</v>
      </c>
      <c r="C2602" t="s">
        <v>9289</v>
      </c>
      <c r="D2602" t="s">
        <v>45</v>
      </c>
      <c r="E2602" t="s">
        <v>9290</v>
      </c>
      <c r="F2602" t="s">
        <v>2427</v>
      </c>
      <c r="G2602" t="str">
        <f>"0054021"</f>
        <v>0</v>
      </c>
      <c r="H2602">
        <v>2200.0</v>
      </c>
      <c r="I2602">
        <v>330.0</v>
      </c>
      <c r="J2602" t="s">
        <v>3080</v>
      </c>
      <c r="K2602" t="s">
        <v>18</v>
      </c>
      <c r="L2602" t="s">
        <v>19</v>
      </c>
    </row>
    <row r="2603" spans="1:12">
      <c r="A2603">
        <v>3440</v>
      </c>
      <c r="B2603" t="s">
        <v>9291</v>
      </c>
      <c r="C2603" t="s">
        <v>1605</v>
      </c>
      <c r="D2603" t="s">
        <v>45</v>
      </c>
      <c r="E2603" t="s">
        <v>9292</v>
      </c>
      <c r="F2603" t="s">
        <v>3383</v>
      </c>
      <c r="G2603" t="str">
        <f>"5061011"</f>
        <v>0</v>
      </c>
      <c r="H2603">
        <v>900.0</v>
      </c>
      <c r="I2603">
        <v>135.0</v>
      </c>
      <c r="J2603" t="s">
        <v>6337</v>
      </c>
      <c r="K2603" t="s">
        <v>18</v>
      </c>
      <c r="L2603" t="s">
        <v>19</v>
      </c>
    </row>
    <row r="2604" spans="1:12">
      <c r="A2604">
        <v>3441</v>
      </c>
      <c r="B2604" t="s">
        <v>9293</v>
      </c>
      <c r="C2604" t="s">
        <v>9294</v>
      </c>
      <c r="D2604" t="s">
        <v>14</v>
      </c>
      <c r="E2604" t="s">
        <v>9295</v>
      </c>
      <c r="F2604" t="s">
        <v>3383</v>
      </c>
      <c r="G2604" t="str">
        <f>"5061011"</f>
        <v>0</v>
      </c>
      <c r="H2604">
        <v>900.0</v>
      </c>
      <c r="I2604">
        <v>120.0</v>
      </c>
      <c r="J2604" t="s">
        <v>9296</v>
      </c>
      <c r="K2604" t="s">
        <v>18</v>
      </c>
      <c r="L2604" t="s">
        <v>19</v>
      </c>
    </row>
    <row r="2605" spans="1:12">
      <c r="A2605">
        <v>3442</v>
      </c>
      <c r="B2605" t="s">
        <v>9297</v>
      </c>
      <c r="C2605" t="s">
        <v>9298</v>
      </c>
      <c r="D2605" t="s">
        <v>45</v>
      </c>
      <c r="E2605" t="s">
        <v>9299</v>
      </c>
      <c r="F2605" t="s">
        <v>331</v>
      </c>
      <c r="G2605" t="str">
        <f>"0101300"</f>
        <v>0</v>
      </c>
      <c r="H2605">
        <v>900.0</v>
      </c>
      <c r="I2605">
        <v>120.0</v>
      </c>
      <c r="J2605" t="s">
        <v>4748</v>
      </c>
      <c r="K2605" t="s">
        <v>18</v>
      </c>
      <c r="L2605" t="s">
        <v>19</v>
      </c>
    </row>
    <row r="2606" spans="1:12">
      <c r="A2606">
        <v>3443</v>
      </c>
      <c r="B2606" t="s">
        <v>9300</v>
      </c>
      <c r="C2606" t="s">
        <v>9301</v>
      </c>
      <c r="D2606" t="s">
        <v>45</v>
      </c>
      <c r="E2606" t="s">
        <v>9302</v>
      </c>
      <c r="F2606" t="s">
        <v>81</v>
      </c>
      <c r="G2606" t="str">
        <f>"0093021"</f>
        <v>0</v>
      </c>
      <c r="H2606">
        <v>900.0</v>
      </c>
      <c r="I2606">
        <v>135.0</v>
      </c>
      <c r="J2606" t="s">
        <v>9303</v>
      </c>
      <c r="K2606" t="s">
        <v>18</v>
      </c>
      <c r="L2606" t="s">
        <v>19</v>
      </c>
    </row>
    <row r="2607" spans="1:12">
      <c r="A2607">
        <v>3444</v>
      </c>
      <c r="B2607" t="s">
        <v>6498</v>
      </c>
      <c r="C2607" t="s">
        <v>9304</v>
      </c>
      <c r="D2607" t="s">
        <v>14</v>
      </c>
      <c r="E2607" t="s">
        <v>9305</v>
      </c>
      <c r="F2607" t="s">
        <v>3383</v>
      </c>
      <c r="G2607" t="str">
        <f>"5061011"</f>
        <v>0</v>
      </c>
      <c r="H2607">
        <v>900.0</v>
      </c>
      <c r="I2607">
        <v>135.0</v>
      </c>
      <c r="J2607" t="s">
        <v>9306</v>
      </c>
      <c r="K2607" t="s">
        <v>18</v>
      </c>
      <c r="L2607" t="s">
        <v>19</v>
      </c>
    </row>
    <row r="2608" spans="1:12">
      <c r="A2608">
        <v>3445</v>
      </c>
      <c r="B2608" t="s">
        <v>9307</v>
      </c>
      <c r="C2608" t="s">
        <v>9308</v>
      </c>
      <c r="D2608" t="s">
        <v>45</v>
      </c>
      <c r="E2608" t="s">
        <v>9309</v>
      </c>
      <c r="F2608" t="s">
        <v>76</v>
      </c>
      <c r="G2608" t="str">
        <f>"5012021"</f>
        <v>0</v>
      </c>
      <c r="H2608">
        <v>1650.0</v>
      </c>
      <c r="I2608">
        <v>247.5</v>
      </c>
      <c r="J2608" t="s">
        <v>7354</v>
      </c>
      <c r="K2608" t="s">
        <v>18</v>
      </c>
      <c r="L2608" t="s">
        <v>19</v>
      </c>
    </row>
    <row r="2609" spans="1:12">
      <c r="A2609">
        <v>3446</v>
      </c>
      <c r="B2609" t="s">
        <v>9310</v>
      </c>
      <c r="C2609" t="s">
        <v>9311</v>
      </c>
      <c r="D2609" t="s">
        <v>45</v>
      </c>
      <c r="E2609" t="s">
        <v>9312</v>
      </c>
      <c r="F2609" t="s">
        <v>67</v>
      </c>
      <c r="G2609" t="str">
        <f>"8011031"</f>
        <v>0</v>
      </c>
      <c r="H2609">
        <v>2500.0</v>
      </c>
      <c r="I2609">
        <v>375.0</v>
      </c>
      <c r="J2609" t="s">
        <v>422</v>
      </c>
      <c r="K2609" t="s">
        <v>18</v>
      </c>
      <c r="L2609" t="s">
        <v>19</v>
      </c>
    </row>
    <row r="2610" spans="1:12">
      <c r="A2610">
        <v>3448</v>
      </c>
      <c r="B2610" t="s">
        <v>866</v>
      </c>
      <c r="C2610" t="s">
        <v>9313</v>
      </c>
      <c r="D2610" t="s">
        <v>14</v>
      </c>
      <c r="E2610" t="s">
        <v>9314</v>
      </c>
      <c r="F2610" t="s">
        <v>3158</v>
      </c>
      <c r="G2610" t="str">
        <f>"0103011"</f>
        <v>0</v>
      </c>
      <c r="H2610">
        <v>2400.0</v>
      </c>
      <c r="I2610">
        <v>360.0</v>
      </c>
      <c r="J2610" t="s">
        <v>6885</v>
      </c>
      <c r="K2610" t="s">
        <v>18</v>
      </c>
      <c r="L2610" t="s">
        <v>19</v>
      </c>
    </row>
    <row r="2611" spans="1:12">
      <c r="A2611">
        <v>3449</v>
      </c>
      <c r="B2611" t="s">
        <v>9315</v>
      </c>
      <c r="C2611" t="s">
        <v>9316</v>
      </c>
      <c r="D2611" t="s">
        <v>14</v>
      </c>
      <c r="E2611" t="s">
        <v>9317</v>
      </c>
      <c r="F2611" t="s">
        <v>5140</v>
      </c>
      <c r="G2611" t="str">
        <f>"0103012"</f>
        <v>0</v>
      </c>
      <c r="H2611">
        <v>2900.0</v>
      </c>
      <c r="I2611">
        <v>0.0</v>
      </c>
      <c r="J2611" t="s">
        <v>9318</v>
      </c>
      <c r="K2611" t="s">
        <v>18</v>
      </c>
      <c r="L2611" t="s">
        <v>19</v>
      </c>
    </row>
    <row r="2612" spans="1:12">
      <c r="A2612">
        <v>3450</v>
      </c>
      <c r="B2612" t="s">
        <v>9319</v>
      </c>
      <c r="C2612" t="s">
        <v>9320</v>
      </c>
      <c r="D2612" t="s">
        <v>14</v>
      </c>
      <c r="E2612" t="s">
        <v>9321</v>
      </c>
      <c r="F2612" t="s">
        <v>3480</v>
      </c>
      <c r="G2612" t="str">
        <f>"0103021"</f>
        <v>0</v>
      </c>
      <c r="H2612">
        <v>1925.0</v>
      </c>
      <c r="I2612">
        <v>288.75</v>
      </c>
      <c r="J2612" t="s">
        <v>9322</v>
      </c>
      <c r="K2612" t="s">
        <v>18</v>
      </c>
      <c r="L2612" t="s">
        <v>19</v>
      </c>
    </row>
    <row r="2613" spans="1:12">
      <c r="A2613">
        <v>3451</v>
      </c>
      <c r="B2613" t="s">
        <v>9323</v>
      </c>
      <c r="C2613" t="s">
        <v>9324</v>
      </c>
      <c r="D2613" t="s">
        <v>14</v>
      </c>
      <c r="E2613" t="s">
        <v>9325</v>
      </c>
      <c r="F2613" t="s">
        <v>9326</v>
      </c>
      <c r="G2613" t="str">
        <f>"0104120"</f>
        <v>0</v>
      </c>
      <c r="H2613">
        <v>5000.0</v>
      </c>
      <c r="I2613">
        <v>1525.45</v>
      </c>
      <c r="J2613" t="s">
        <v>1128</v>
      </c>
      <c r="K2613" t="s">
        <v>18</v>
      </c>
      <c r="L2613" t="s">
        <v>19</v>
      </c>
    </row>
    <row r="2614" spans="1:12">
      <c r="A2614">
        <v>3453</v>
      </c>
      <c r="B2614" t="s">
        <v>9327</v>
      </c>
      <c r="C2614" t="s">
        <v>9328</v>
      </c>
      <c r="D2614" t="s">
        <v>45</v>
      </c>
      <c r="E2614" t="s">
        <v>9329</v>
      </c>
      <c r="F2614" t="s">
        <v>3480</v>
      </c>
      <c r="G2614" t="str">
        <f>"0103021"</f>
        <v>0</v>
      </c>
      <c r="H2614">
        <v>1925.0</v>
      </c>
      <c r="I2614">
        <v>288.75</v>
      </c>
      <c r="J2614" t="s">
        <v>9330</v>
      </c>
      <c r="K2614" t="s">
        <v>18</v>
      </c>
      <c r="L2614" t="s">
        <v>19</v>
      </c>
    </row>
    <row r="2615" spans="1:12">
      <c r="A2615">
        <v>3454</v>
      </c>
      <c r="B2615" t="s">
        <v>9331</v>
      </c>
      <c r="C2615" t="s">
        <v>9332</v>
      </c>
      <c r="D2615" t="s">
        <v>14</v>
      </c>
      <c r="E2615" t="s">
        <v>9333</v>
      </c>
      <c r="F2615" t="s">
        <v>3480</v>
      </c>
      <c r="G2615" t="str">
        <f>"0103021"</f>
        <v>0</v>
      </c>
      <c r="H2615">
        <v>1200.0</v>
      </c>
      <c r="I2615">
        <v>180.0</v>
      </c>
      <c r="J2615" t="s">
        <v>3701</v>
      </c>
      <c r="K2615" t="s">
        <v>18</v>
      </c>
      <c r="L2615" t="s">
        <v>19</v>
      </c>
    </row>
    <row r="2616" spans="1:12">
      <c r="A2616">
        <v>3455</v>
      </c>
      <c r="B2616" t="s">
        <v>9334</v>
      </c>
      <c r="C2616" t="s">
        <v>9335</v>
      </c>
      <c r="D2616" t="s">
        <v>14</v>
      </c>
      <c r="E2616" t="s">
        <v>9336</v>
      </c>
      <c r="F2616" t="s">
        <v>3480</v>
      </c>
      <c r="G2616" t="str">
        <f>"0103021"</f>
        <v>0</v>
      </c>
      <c r="H2616">
        <v>1320.0</v>
      </c>
      <c r="I2616">
        <v>198.0</v>
      </c>
      <c r="J2616" t="s">
        <v>9337</v>
      </c>
      <c r="K2616" t="s">
        <v>18</v>
      </c>
      <c r="L2616" t="s">
        <v>19</v>
      </c>
    </row>
    <row r="2617" spans="1:12">
      <c r="A2617">
        <v>3456</v>
      </c>
      <c r="B2617" t="s">
        <v>9338</v>
      </c>
      <c r="C2617" t="s">
        <v>9339</v>
      </c>
      <c r="D2617" t="s">
        <v>14</v>
      </c>
      <c r="E2617" t="s">
        <v>9340</v>
      </c>
      <c r="F2617" t="s">
        <v>3480</v>
      </c>
      <c r="G2617" t="str">
        <f>"0103021"</f>
        <v>0</v>
      </c>
      <c r="H2617">
        <v>1940.0</v>
      </c>
      <c r="I2617">
        <v>291.0</v>
      </c>
      <c r="J2617" t="s">
        <v>977</v>
      </c>
      <c r="K2617" t="s">
        <v>18</v>
      </c>
      <c r="L2617" t="s">
        <v>19</v>
      </c>
    </row>
    <row r="2618" spans="1:12">
      <c r="A2618">
        <v>3457</v>
      </c>
      <c r="B2618" t="s">
        <v>9341</v>
      </c>
      <c r="C2618" t="s">
        <v>9342</v>
      </c>
      <c r="D2618" t="s">
        <v>14</v>
      </c>
      <c r="E2618" t="s">
        <v>9343</v>
      </c>
      <c r="F2618" t="s">
        <v>3480</v>
      </c>
      <c r="G2618" t="str">
        <f>"0103021"</f>
        <v>0</v>
      </c>
      <c r="H2618">
        <v>1725.0</v>
      </c>
      <c r="I2618">
        <v>258.75</v>
      </c>
      <c r="J2618" t="s">
        <v>9344</v>
      </c>
      <c r="K2618" t="s">
        <v>18</v>
      </c>
      <c r="L2618" t="s">
        <v>19</v>
      </c>
    </row>
    <row r="2619" spans="1:12">
      <c r="A2619">
        <v>3458</v>
      </c>
      <c r="B2619" t="s">
        <v>9345</v>
      </c>
      <c r="C2619" t="s">
        <v>9346</v>
      </c>
      <c r="D2619" t="s">
        <v>45</v>
      </c>
      <c r="E2619" t="s">
        <v>9347</v>
      </c>
      <c r="F2619" t="s">
        <v>3480</v>
      </c>
      <c r="G2619" t="str">
        <f>"0103021"</f>
        <v>0</v>
      </c>
      <c r="H2619">
        <v>1350.0</v>
      </c>
      <c r="I2619">
        <v>202.5</v>
      </c>
      <c r="J2619" t="s">
        <v>3261</v>
      </c>
      <c r="K2619" t="s">
        <v>18</v>
      </c>
      <c r="L2619" t="s">
        <v>19</v>
      </c>
    </row>
    <row r="2620" spans="1:12">
      <c r="A2620">
        <v>3459</v>
      </c>
      <c r="B2620" t="s">
        <v>9348</v>
      </c>
      <c r="C2620" t="s">
        <v>9349</v>
      </c>
      <c r="D2620" t="s">
        <v>45</v>
      </c>
      <c r="E2620" t="s">
        <v>9350</v>
      </c>
      <c r="F2620" t="s">
        <v>3480</v>
      </c>
      <c r="G2620" t="str">
        <f>"0103021"</f>
        <v>0</v>
      </c>
      <c r="H2620">
        <v>2025.0</v>
      </c>
      <c r="I2620">
        <v>303.75</v>
      </c>
      <c r="J2620" t="s">
        <v>345</v>
      </c>
      <c r="K2620" t="s">
        <v>18</v>
      </c>
      <c r="L2620" t="s">
        <v>19</v>
      </c>
    </row>
    <row r="2621" spans="1:12">
      <c r="A2621">
        <v>3460</v>
      </c>
      <c r="B2621" t="s">
        <v>9351</v>
      </c>
      <c r="C2621" t="s">
        <v>9352</v>
      </c>
      <c r="D2621" t="s">
        <v>45</v>
      </c>
      <c r="E2621" t="s">
        <v>9353</v>
      </c>
      <c r="F2621" t="s">
        <v>2247</v>
      </c>
      <c r="G2621" t="str">
        <f>"0017032"</f>
        <v>0</v>
      </c>
      <c r="H2621">
        <v>2000.0</v>
      </c>
      <c r="I2621">
        <v>400.0</v>
      </c>
      <c r="J2621" t="s">
        <v>9354</v>
      </c>
      <c r="K2621" t="s">
        <v>18</v>
      </c>
      <c r="L2621" t="s">
        <v>19</v>
      </c>
    </row>
    <row r="2622" spans="1:12">
      <c r="A2622">
        <v>3461</v>
      </c>
      <c r="B2622" t="s">
        <v>4035</v>
      </c>
      <c r="C2622" t="s">
        <v>9355</v>
      </c>
      <c r="D2622" t="s">
        <v>45</v>
      </c>
      <c r="E2622" t="s">
        <v>9356</v>
      </c>
      <c r="F2622" t="s">
        <v>1624</v>
      </c>
      <c r="G2622" t="str">
        <f>"8011060"</f>
        <v>0</v>
      </c>
      <c r="H2622">
        <v>2200.0</v>
      </c>
      <c r="I2622">
        <v>330.0</v>
      </c>
      <c r="J2622" t="s">
        <v>4932</v>
      </c>
      <c r="K2622" t="s">
        <v>18</v>
      </c>
      <c r="L2622" t="s">
        <v>19</v>
      </c>
    </row>
    <row r="2623" spans="1:12">
      <c r="A2623">
        <v>3462</v>
      </c>
      <c r="B2623" t="s">
        <v>9357</v>
      </c>
      <c r="C2623" t="s">
        <v>9358</v>
      </c>
      <c r="D2623" t="s">
        <v>14</v>
      </c>
      <c r="E2623" t="s">
        <v>9359</v>
      </c>
      <c r="F2623" t="s">
        <v>349</v>
      </c>
      <c r="G2623" t="str">
        <f>"9011040"</f>
        <v>0</v>
      </c>
      <c r="H2623">
        <v>900.0</v>
      </c>
      <c r="I2623">
        <v>0.0</v>
      </c>
      <c r="J2623" t="s">
        <v>9360</v>
      </c>
      <c r="K2623" t="s">
        <v>18</v>
      </c>
      <c r="L2623" t="s">
        <v>19</v>
      </c>
    </row>
    <row r="2624" spans="1:12">
      <c r="A2624">
        <v>3463</v>
      </c>
      <c r="B2624" t="s">
        <v>755</v>
      </c>
      <c r="C2624" t="s">
        <v>9361</v>
      </c>
      <c r="D2624" t="s">
        <v>14</v>
      </c>
      <c r="E2624" t="s">
        <v>9362</v>
      </c>
      <c r="F2624" t="s">
        <v>349</v>
      </c>
      <c r="G2624" t="str">
        <f>"9011040"</f>
        <v>0</v>
      </c>
      <c r="H2624">
        <v>900.0</v>
      </c>
      <c r="I2624">
        <v>135.0</v>
      </c>
      <c r="J2624" t="s">
        <v>9363</v>
      </c>
      <c r="K2624" t="s">
        <v>18</v>
      </c>
      <c r="L2624" t="s">
        <v>19</v>
      </c>
    </row>
    <row r="2625" spans="1:12">
      <c r="A2625">
        <v>3464</v>
      </c>
      <c r="B2625" t="s">
        <v>9364</v>
      </c>
      <c r="C2625" t="s">
        <v>9365</v>
      </c>
      <c r="D2625" t="s">
        <v>45</v>
      </c>
      <c r="E2625" t="s">
        <v>9366</v>
      </c>
      <c r="F2625" t="s">
        <v>9367</v>
      </c>
      <c r="G2625" t="str">
        <f>"2062010"</f>
        <v>0</v>
      </c>
      <c r="H2625">
        <v>900.0</v>
      </c>
      <c r="I2625">
        <v>119.25</v>
      </c>
      <c r="J2625" t="s">
        <v>9368</v>
      </c>
      <c r="K2625" t="s">
        <v>18</v>
      </c>
      <c r="L2625" t="s">
        <v>19</v>
      </c>
    </row>
    <row r="2626" spans="1:12">
      <c r="A2626">
        <v>3465</v>
      </c>
      <c r="B2626" t="s">
        <v>9369</v>
      </c>
      <c r="C2626" t="s">
        <v>9370</v>
      </c>
      <c r="D2626" t="s">
        <v>14</v>
      </c>
      <c r="E2626" t="s">
        <v>9371</v>
      </c>
      <c r="F2626" t="s">
        <v>36</v>
      </c>
      <c r="G2626" t="str">
        <f>"6034011"</f>
        <v>0</v>
      </c>
      <c r="H2626">
        <v>900.0</v>
      </c>
      <c r="I2626">
        <v>105.0</v>
      </c>
      <c r="J2626" t="s">
        <v>9372</v>
      </c>
      <c r="K2626" t="s">
        <v>18</v>
      </c>
      <c r="L2626" t="s">
        <v>19</v>
      </c>
    </row>
    <row r="2627" spans="1:12">
      <c r="A2627">
        <v>3466</v>
      </c>
      <c r="B2627" t="s">
        <v>9373</v>
      </c>
      <c r="C2627" t="s">
        <v>5413</v>
      </c>
      <c r="D2627" t="s">
        <v>45</v>
      </c>
      <c r="E2627" t="s">
        <v>9374</v>
      </c>
      <c r="F2627" t="s">
        <v>2407</v>
      </c>
      <c r="G2627" t="str">
        <f>"0021022"</f>
        <v>0</v>
      </c>
      <c r="H2627">
        <v>2200.0</v>
      </c>
      <c r="I2627">
        <v>330.0</v>
      </c>
      <c r="J2627" t="s">
        <v>5748</v>
      </c>
      <c r="K2627" t="s">
        <v>18</v>
      </c>
      <c r="L2627" t="s">
        <v>19</v>
      </c>
    </row>
    <row r="2628" spans="1:12">
      <c r="A2628">
        <v>3467</v>
      </c>
      <c r="B2628" t="s">
        <v>9375</v>
      </c>
      <c r="C2628" t="s">
        <v>5243</v>
      </c>
      <c r="D2628" t="s">
        <v>45</v>
      </c>
      <c r="E2628" t="s">
        <v>9376</v>
      </c>
      <c r="F2628" t="s">
        <v>2310</v>
      </c>
      <c r="G2628" t="str">
        <f>"0019010"</f>
        <v>0</v>
      </c>
      <c r="H2628">
        <v>2200.0</v>
      </c>
      <c r="I2628">
        <v>330.0</v>
      </c>
      <c r="J2628" t="s">
        <v>9377</v>
      </c>
      <c r="K2628" t="s">
        <v>18</v>
      </c>
      <c r="L2628" t="s">
        <v>19</v>
      </c>
    </row>
    <row r="2629" spans="1:12">
      <c r="A2629">
        <v>3468</v>
      </c>
      <c r="B2629" t="s">
        <v>2095</v>
      </c>
      <c r="C2629" t="s">
        <v>9378</v>
      </c>
      <c r="D2629" t="s">
        <v>14</v>
      </c>
      <c r="E2629" t="s">
        <v>9379</v>
      </c>
      <c r="F2629" t="s">
        <v>2407</v>
      </c>
      <c r="G2629" t="str">
        <f>"0021022"</f>
        <v>0</v>
      </c>
      <c r="H2629">
        <v>3500.0</v>
      </c>
      <c r="I2629">
        <v>1130.0</v>
      </c>
      <c r="J2629" t="s">
        <v>4767</v>
      </c>
      <c r="K2629" t="s">
        <v>18</v>
      </c>
      <c r="L2629" t="s">
        <v>19</v>
      </c>
    </row>
    <row r="2630" spans="1:12">
      <c r="A2630">
        <v>3469</v>
      </c>
      <c r="B2630" t="s">
        <v>9380</v>
      </c>
      <c r="C2630" t="s">
        <v>9381</v>
      </c>
      <c r="D2630" t="s">
        <v>14</v>
      </c>
      <c r="E2630" t="s">
        <v>9382</v>
      </c>
      <c r="F2630" t="s">
        <v>195</v>
      </c>
      <c r="G2630" t="str">
        <f>"0017051"</f>
        <v>0</v>
      </c>
      <c r="H2630">
        <v>1200.0</v>
      </c>
      <c r="I2630">
        <v>180.0</v>
      </c>
      <c r="J2630" t="s">
        <v>3306</v>
      </c>
      <c r="K2630" t="s">
        <v>18</v>
      </c>
      <c r="L2630" t="s">
        <v>19</v>
      </c>
    </row>
    <row r="2631" spans="1:12">
      <c r="A2631">
        <v>3470</v>
      </c>
      <c r="B2631" t="s">
        <v>9383</v>
      </c>
      <c r="C2631" t="s">
        <v>9384</v>
      </c>
      <c r="D2631" t="s">
        <v>45</v>
      </c>
      <c r="E2631" t="s">
        <v>9385</v>
      </c>
      <c r="F2631" t="s">
        <v>124</v>
      </c>
      <c r="G2631" t="str">
        <f>"0071051"</f>
        <v>0</v>
      </c>
      <c r="H2631">
        <v>900.0</v>
      </c>
      <c r="I2631">
        <v>135.0</v>
      </c>
      <c r="J2631" t="s">
        <v>9386</v>
      </c>
      <c r="K2631" t="s">
        <v>18</v>
      </c>
      <c r="L2631" t="s">
        <v>19</v>
      </c>
    </row>
    <row r="2632" spans="1:12">
      <c r="A2632">
        <v>3471</v>
      </c>
      <c r="B2632" t="s">
        <v>9387</v>
      </c>
      <c r="C2632" t="s">
        <v>9388</v>
      </c>
      <c r="D2632" t="s">
        <v>45</v>
      </c>
      <c r="E2632" t="s">
        <v>9389</v>
      </c>
      <c r="F2632" t="s">
        <v>124</v>
      </c>
      <c r="G2632" t="str">
        <f>"0071051"</f>
        <v>0</v>
      </c>
      <c r="H2632">
        <v>900.0</v>
      </c>
      <c r="I2632">
        <v>135.0</v>
      </c>
      <c r="J2632" t="s">
        <v>3732</v>
      </c>
      <c r="K2632" t="s">
        <v>18</v>
      </c>
      <c r="L2632" t="s">
        <v>19</v>
      </c>
    </row>
    <row r="2633" spans="1:12">
      <c r="A2633">
        <v>3472</v>
      </c>
      <c r="B2633" t="s">
        <v>9390</v>
      </c>
      <c r="C2633" t="s">
        <v>9391</v>
      </c>
      <c r="D2633" t="s">
        <v>45</v>
      </c>
      <c r="E2633" t="s">
        <v>9392</v>
      </c>
      <c r="F2633" t="s">
        <v>124</v>
      </c>
      <c r="G2633" t="str">
        <f>"0071051"</f>
        <v>0</v>
      </c>
      <c r="H2633">
        <v>900.0</v>
      </c>
      <c r="I2633">
        <v>127.5</v>
      </c>
      <c r="J2633" t="s">
        <v>9393</v>
      </c>
      <c r="K2633" t="s">
        <v>18</v>
      </c>
      <c r="L2633" t="s">
        <v>19</v>
      </c>
    </row>
    <row r="2634" spans="1:12">
      <c r="A2634">
        <v>3473</v>
      </c>
      <c r="B2634" t="s">
        <v>9394</v>
      </c>
      <c r="C2634" t="s">
        <v>9395</v>
      </c>
      <c r="D2634" t="s">
        <v>45</v>
      </c>
      <c r="E2634" t="s">
        <v>9396</v>
      </c>
      <c r="F2634" t="s">
        <v>124</v>
      </c>
      <c r="G2634" t="str">
        <f>"0071051"</f>
        <v>0</v>
      </c>
      <c r="H2634">
        <v>900.0</v>
      </c>
      <c r="I2634">
        <v>127.5</v>
      </c>
      <c r="J2634" t="s">
        <v>9397</v>
      </c>
      <c r="K2634" t="s">
        <v>18</v>
      </c>
      <c r="L2634" t="s">
        <v>19</v>
      </c>
    </row>
    <row r="2635" spans="1:12">
      <c r="A2635">
        <v>3475</v>
      </c>
      <c r="B2635" t="s">
        <v>9398</v>
      </c>
      <c r="C2635" t="s">
        <v>9399</v>
      </c>
      <c r="D2635" t="s">
        <v>45</v>
      </c>
      <c r="E2635" t="s">
        <v>9400</v>
      </c>
      <c r="F2635" t="s">
        <v>124</v>
      </c>
      <c r="G2635" t="str">
        <f>"0071051"</f>
        <v>0</v>
      </c>
      <c r="H2635">
        <v>900.0</v>
      </c>
      <c r="I2635">
        <v>127.5</v>
      </c>
      <c r="J2635" t="s">
        <v>9401</v>
      </c>
      <c r="K2635" t="s">
        <v>18</v>
      </c>
      <c r="L2635" t="s">
        <v>19</v>
      </c>
    </row>
    <row r="2636" spans="1:12">
      <c r="A2636">
        <v>3476</v>
      </c>
      <c r="B2636" t="s">
        <v>3172</v>
      </c>
      <c r="C2636" t="s">
        <v>9402</v>
      </c>
      <c r="D2636" t="s">
        <v>45</v>
      </c>
      <c r="E2636" t="s">
        <v>9403</v>
      </c>
      <c r="F2636" t="s">
        <v>195</v>
      </c>
      <c r="G2636" t="str">
        <f>"0017051"</f>
        <v>0</v>
      </c>
      <c r="H2636">
        <v>950.0</v>
      </c>
      <c r="I2636">
        <v>142.5</v>
      </c>
      <c r="J2636" t="s">
        <v>8321</v>
      </c>
      <c r="K2636" t="s">
        <v>18</v>
      </c>
      <c r="L2636" t="s">
        <v>19</v>
      </c>
    </row>
    <row r="2637" spans="1:12">
      <c r="A2637">
        <v>3478</v>
      </c>
      <c r="B2637" t="s">
        <v>9404</v>
      </c>
      <c r="C2637" t="s">
        <v>9405</v>
      </c>
      <c r="D2637" t="s">
        <v>14</v>
      </c>
      <c r="E2637" t="s">
        <v>9406</v>
      </c>
      <c r="F2637" t="s">
        <v>2407</v>
      </c>
      <c r="G2637" t="str">
        <f>"0021022"</f>
        <v>0</v>
      </c>
      <c r="H2637">
        <v>4785.0</v>
      </c>
      <c r="I2637">
        <v>1210.0</v>
      </c>
      <c r="J2637" t="s">
        <v>2721</v>
      </c>
      <c r="K2637" t="s">
        <v>18</v>
      </c>
      <c r="L2637" t="s">
        <v>19</v>
      </c>
    </row>
    <row r="2638" spans="1:12">
      <c r="A2638">
        <v>3479</v>
      </c>
      <c r="B2638" t="s">
        <v>9407</v>
      </c>
      <c r="C2638" t="s">
        <v>9408</v>
      </c>
      <c r="D2638" t="s">
        <v>45</v>
      </c>
      <c r="E2638" t="s">
        <v>9409</v>
      </c>
      <c r="F2638" t="s">
        <v>81</v>
      </c>
      <c r="G2638" t="str">
        <f>"0093021"</f>
        <v>0</v>
      </c>
      <c r="H2638">
        <v>900.0</v>
      </c>
      <c r="I2638">
        <v>105.0</v>
      </c>
      <c r="J2638" t="s">
        <v>9410</v>
      </c>
      <c r="K2638" t="s">
        <v>18</v>
      </c>
      <c r="L2638" t="s">
        <v>19</v>
      </c>
    </row>
    <row r="2639" spans="1:12">
      <c r="A2639">
        <v>3480</v>
      </c>
      <c r="B2639" t="s">
        <v>9411</v>
      </c>
      <c r="C2639" t="s">
        <v>9412</v>
      </c>
      <c r="D2639" t="s">
        <v>45</v>
      </c>
      <c r="E2639" t="s">
        <v>9413</v>
      </c>
      <c r="F2639" t="s">
        <v>81</v>
      </c>
      <c r="G2639" t="str">
        <f>"0093021"</f>
        <v>0</v>
      </c>
      <c r="H2639">
        <v>900.0</v>
      </c>
      <c r="I2639">
        <v>105.0</v>
      </c>
      <c r="J2639" t="s">
        <v>9410</v>
      </c>
      <c r="K2639" t="s">
        <v>18</v>
      </c>
      <c r="L2639" t="s">
        <v>19</v>
      </c>
    </row>
    <row r="2640" spans="1:12">
      <c r="A2640">
        <v>3481</v>
      </c>
      <c r="B2640" t="s">
        <v>9414</v>
      </c>
      <c r="C2640" t="s">
        <v>935</v>
      </c>
      <c r="D2640" t="s">
        <v>45</v>
      </c>
      <c r="E2640" t="s">
        <v>9415</v>
      </c>
      <c r="F2640" t="s">
        <v>81</v>
      </c>
      <c r="G2640" t="str">
        <f>"0093021"</f>
        <v>0</v>
      </c>
      <c r="H2640">
        <v>900.0</v>
      </c>
      <c r="I2640">
        <v>135.0</v>
      </c>
      <c r="J2640" t="s">
        <v>9386</v>
      </c>
      <c r="K2640" t="s">
        <v>18</v>
      </c>
      <c r="L2640" t="s">
        <v>19</v>
      </c>
    </row>
    <row r="2641" spans="1:12">
      <c r="A2641">
        <v>3482</v>
      </c>
      <c r="B2641" t="s">
        <v>9416</v>
      </c>
      <c r="C2641" t="s">
        <v>9417</v>
      </c>
      <c r="D2641" t="s">
        <v>14</v>
      </c>
      <c r="E2641" t="s">
        <v>9418</v>
      </c>
      <c r="F2641" t="s">
        <v>81</v>
      </c>
      <c r="G2641" t="str">
        <f>"0093021"</f>
        <v>0</v>
      </c>
      <c r="H2641">
        <v>900.0</v>
      </c>
      <c r="I2641">
        <v>105.0</v>
      </c>
      <c r="J2641" t="s">
        <v>9419</v>
      </c>
      <c r="K2641" t="s">
        <v>18</v>
      </c>
      <c r="L2641" t="s">
        <v>19</v>
      </c>
    </row>
    <row r="2642" spans="1:12">
      <c r="A2642">
        <v>3484</v>
      </c>
      <c r="B2642" t="s">
        <v>9420</v>
      </c>
      <c r="C2642" t="s">
        <v>9421</v>
      </c>
      <c r="D2642" t="s">
        <v>14</v>
      </c>
      <c r="E2642" t="s">
        <v>9422</v>
      </c>
      <c r="F2642" t="s">
        <v>124</v>
      </c>
      <c r="G2642" t="str">
        <f>"0071051"</f>
        <v>0</v>
      </c>
      <c r="H2642">
        <v>900.0</v>
      </c>
      <c r="I2642">
        <v>120.0</v>
      </c>
      <c r="J2642" t="s">
        <v>1117</v>
      </c>
      <c r="K2642" t="s">
        <v>18</v>
      </c>
      <c r="L2642" t="s">
        <v>19</v>
      </c>
    </row>
    <row r="2643" spans="1:12">
      <c r="A2643">
        <v>3485</v>
      </c>
      <c r="B2643" t="s">
        <v>9423</v>
      </c>
      <c r="C2643" t="s">
        <v>9424</v>
      </c>
      <c r="D2643" t="s">
        <v>45</v>
      </c>
      <c r="E2643" t="s">
        <v>9425</v>
      </c>
      <c r="F2643" t="s">
        <v>81</v>
      </c>
      <c r="G2643" t="str">
        <f>"0093021"</f>
        <v>0</v>
      </c>
      <c r="H2643">
        <v>900.0</v>
      </c>
      <c r="I2643">
        <v>105.0</v>
      </c>
      <c r="J2643" t="s">
        <v>6145</v>
      </c>
      <c r="K2643" t="s">
        <v>18</v>
      </c>
      <c r="L2643" t="s">
        <v>19</v>
      </c>
    </row>
    <row r="2644" spans="1:12">
      <c r="A2644">
        <v>3486</v>
      </c>
      <c r="B2644" t="s">
        <v>3865</v>
      </c>
      <c r="C2644" t="s">
        <v>9426</v>
      </c>
      <c r="D2644" t="s">
        <v>14</v>
      </c>
      <c r="E2644" t="s">
        <v>9427</v>
      </c>
      <c r="F2644" t="s">
        <v>9428</v>
      </c>
      <c r="G2644" t="str">
        <f>"2012033"</f>
        <v>0</v>
      </c>
      <c r="H2644">
        <v>3048.0</v>
      </c>
      <c r="I2644">
        <v>457.2</v>
      </c>
      <c r="J2644" t="s">
        <v>5345</v>
      </c>
      <c r="K2644" t="s">
        <v>18</v>
      </c>
      <c r="L2644" t="s">
        <v>19</v>
      </c>
    </row>
    <row r="2645" spans="1:12">
      <c r="A2645">
        <v>3487</v>
      </c>
      <c r="B2645" t="s">
        <v>9429</v>
      </c>
      <c r="C2645" t="s">
        <v>9430</v>
      </c>
      <c r="D2645" t="s">
        <v>45</v>
      </c>
      <c r="E2645" t="s">
        <v>9431</v>
      </c>
      <c r="F2645" t="s">
        <v>798</v>
      </c>
      <c r="G2645" t="str">
        <f>"8011021"</f>
        <v>0</v>
      </c>
      <c r="H2645">
        <v>900.0</v>
      </c>
      <c r="I2645">
        <v>135.0</v>
      </c>
      <c r="J2645" t="s">
        <v>1386</v>
      </c>
      <c r="K2645" t="s">
        <v>18</v>
      </c>
      <c r="L2645" t="s">
        <v>19</v>
      </c>
    </row>
    <row r="2646" spans="1:12">
      <c r="A2646">
        <v>3488</v>
      </c>
      <c r="B2646" t="s">
        <v>9432</v>
      </c>
      <c r="C2646" t="s">
        <v>9433</v>
      </c>
      <c r="D2646" t="s">
        <v>45</v>
      </c>
      <c r="E2646" t="s">
        <v>9434</v>
      </c>
      <c r="F2646" t="s">
        <v>3927</v>
      </c>
      <c r="G2646" t="str">
        <f>"0035080"</f>
        <v>0</v>
      </c>
      <c r="H2646">
        <v>1100.0</v>
      </c>
      <c r="I2646">
        <v>365.0</v>
      </c>
      <c r="J2646" t="s">
        <v>9269</v>
      </c>
      <c r="K2646" t="s">
        <v>18</v>
      </c>
      <c r="L2646" t="s">
        <v>19</v>
      </c>
    </row>
    <row r="2647" spans="1:12">
      <c r="A2647">
        <v>3491</v>
      </c>
      <c r="B2647" t="s">
        <v>8458</v>
      </c>
      <c r="C2647" t="s">
        <v>9435</v>
      </c>
      <c r="D2647" t="s">
        <v>14</v>
      </c>
      <c r="E2647" t="s">
        <v>9436</v>
      </c>
      <c r="F2647" t="s">
        <v>2871</v>
      </c>
      <c r="G2647" t="str">
        <f>"9063050"</f>
        <v>0</v>
      </c>
      <c r="H2647">
        <v>900.0</v>
      </c>
      <c r="I2647">
        <v>105.0</v>
      </c>
      <c r="J2647" t="s">
        <v>443</v>
      </c>
      <c r="K2647" t="s">
        <v>18</v>
      </c>
      <c r="L2647" t="s">
        <v>19</v>
      </c>
    </row>
    <row r="2648" spans="1:12">
      <c r="A2648">
        <v>3492</v>
      </c>
      <c r="B2648" t="s">
        <v>9437</v>
      </c>
      <c r="C2648" t="s">
        <v>9438</v>
      </c>
      <c r="D2648" t="s">
        <v>45</v>
      </c>
      <c r="E2648" t="s">
        <v>9439</v>
      </c>
      <c r="F2648" t="s">
        <v>340</v>
      </c>
      <c r="G2648" t="str">
        <f>"0036081"</f>
        <v>0</v>
      </c>
      <c r="H2648">
        <v>900.0</v>
      </c>
      <c r="I2648">
        <v>135.0</v>
      </c>
      <c r="J2648" t="s">
        <v>9440</v>
      </c>
      <c r="K2648" t="s">
        <v>18</v>
      </c>
      <c r="L2648" t="s">
        <v>19</v>
      </c>
    </row>
    <row r="2649" spans="1:12">
      <c r="A2649">
        <v>3493</v>
      </c>
      <c r="B2649" t="s">
        <v>9441</v>
      </c>
      <c r="C2649" t="s">
        <v>9442</v>
      </c>
      <c r="D2649" t="s">
        <v>14</v>
      </c>
      <c r="E2649" t="s">
        <v>9443</v>
      </c>
      <c r="F2649" t="s">
        <v>2871</v>
      </c>
      <c r="G2649" t="str">
        <f>"9063050"</f>
        <v>0</v>
      </c>
      <c r="H2649">
        <v>900.0</v>
      </c>
      <c r="I2649">
        <v>105.0</v>
      </c>
      <c r="J2649" t="s">
        <v>8286</v>
      </c>
      <c r="K2649" t="s">
        <v>18</v>
      </c>
      <c r="L2649" t="s">
        <v>19</v>
      </c>
    </row>
    <row r="2650" spans="1:12">
      <c r="A2650">
        <v>3494</v>
      </c>
      <c r="B2650" t="s">
        <v>9444</v>
      </c>
      <c r="C2650" t="s">
        <v>9445</v>
      </c>
      <c r="D2650" t="s">
        <v>14</v>
      </c>
      <c r="E2650" t="s">
        <v>9446</v>
      </c>
      <c r="F2650" t="s">
        <v>2871</v>
      </c>
      <c r="G2650" t="str">
        <f>"9063050"</f>
        <v>0</v>
      </c>
      <c r="H2650">
        <v>900.0</v>
      </c>
      <c r="I2650">
        <v>105.0</v>
      </c>
      <c r="J2650" t="s">
        <v>9447</v>
      </c>
      <c r="K2650" t="s">
        <v>18</v>
      </c>
      <c r="L2650" t="s">
        <v>19</v>
      </c>
    </row>
    <row r="2651" spans="1:12">
      <c r="A2651">
        <v>3495</v>
      </c>
      <c r="B2651" t="s">
        <v>9448</v>
      </c>
      <c r="C2651" t="s">
        <v>9449</v>
      </c>
      <c r="D2651" t="s">
        <v>14</v>
      </c>
      <c r="E2651" t="s">
        <v>9450</v>
      </c>
      <c r="F2651" t="s">
        <v>2871</v>
      </c>
      <c r="G2651" t="str">
        <f>"9063050"</f>
        <v>0</v>
      </c>
      <c r="H2651">
        <v>900.0</v>
      </c>
      <c r="I2651">
        <v>105.0</v>
      </c>
      <c r="J2651" t="s">
        <v>8701</v>
      </c>
      <c r="K2651" t="s">
        <v>18</v>
      </c>
      <c r="L2651" t="s">
        <v>19</v>
      </c>
    </row>
    <row r="2652" spans="1:12">
      <c r="A2652">
        <v>3496</v>
      </c>
      <c r="B2652" t="s">
        <v>9451</v>
      </c>
      <c r="C2652" t="s">
        <v>9452</v>
      </c>
      <c r="D2652" t="s">
        <v>14</v>
      </c>
      <c r="E2652" t="s">
        <v>9453</v>
      </c>
      <c r="F2652" t="s">
        <v>2871</v>
      </c>
      <c r="G2652" t="str">
        <f>"9063050"</f>
        <v>0</v>
      </c>
      <c r="H2652">
        <v>900.0</v>
      </c>
      <c r="I2652">
        <v>135.0</v>
      </c>
      <c r="J2652" t="s">
        <v>9454</v>
      </c>
      <c r="K2652" t="s">
        <v>18</v>
      </c>
      <c r="L2652" t="s">
        <v>19</v>
      </c>
    </row>
    <row r="2653" spans="1:12">
      <c r="A2653">
        <v>3498</v>
      </c>
      <c r="B2653" t="s">
        <v>9455</v>
      </c>
      <c r="C2653" t="s">
        <v>9456</v>
      </c>
      <c r="D2653" t="s">
        <v>14</v>
      </c>
      <c r="E2653" t="s">
        <v>9457</v>
      </c>
      <c r="F2653" t="s">
        <v>2871</v>
      </c>
      <c r="G2653" t="str">
        <f>"9063050"</f>
        <v>0</v>
      </c>
      <c r="H2653">
        <v>900.0</v>
      </c>
      <c r="I2653">
        <v>105.0</v>
      </c>
      <c r="J2653" t="s">
        <v>1106</v>
      </c>
      <c r="K2653" t="s">
        <v>18</v>
      </c>
      <c r="L2653" t="s">
        <v>19</v>
      </c>
    </row>
    <row r="2654" spans="1:12">
      <c r="A2654">
        <v>3499</v>
      </c>
      <c r="B2654" t="s">
        <v>9458</v>
      </c>
      <c r="C2654" t="s">
        <v>9459</v>
      </c>
      <c r="D2654" t="s">
        <v>45</v>
      </c>
      <c r="E2654" t="s">
        <v>9460</v>
      </c>
      <c r="F2654" t="s">
        <v>67</v>
      </c>
      <c r="G2654" t="str">
        <f>"8011031"</f>
        <v>0</v>
      </c>
      <c r="H2654">
        <v>2200.0</v>
      </c>
      <c r="I2654">
        <v>330.0</v>
      </c>
      <c r="J2654" t="s">
        <v>9269</v>
      </c>
      <c r="K2654" t="s">
        <v>18</v>
      </c>
      <c r="L2654" t="s">
        <v>19</v>
      </c>
    </row>
    <row r="2655" spans="1:12">
      <c r="A2655">
        <v>3500</v>
      </c>
      <c r="B2655" t="s">
        <v>9461</v>
      </c>
      <c r="C2655" t="s">
        <v>9462</v>
      </c>
      <c r="D2655" t="s">
        <v>14</v>
      </c>
      <c r="E2655" t="s">
        <v>9463</v>
      </c>
      <c r="F2655" t="s">
        <v>371</v>
      </c>
      <c r="G2655" t="str">
        <f>"0093022"</f>
        <v>0</v>
      </c>
      <c r="H2655">
        <v>900.0</v>
      </c>
      <c r="I2655">
        <v>120.0</v>
      </c>
      <c r="J2655" t="s">
        <v>5702</v>
      </c>
      <c r="K2655" t="s">
        <v>18</v>
      </c>
      <c r="L2655" t="s">
        <v>19</v>
      </c>
    </row>
    <row r="2656" spans="1:12">
      <c r="A2656">
        <v>3501</v>
      </c>
      <c r="B2656" t="s">
        <v>9464</v>
      </c>
      <c r="C2656" t="s">
        <v>9465</v>
      </c>
      <c r="D2656" t="s">
        <v>14</v>
      </c>
      <c r="E2656" t="s">
        <v>9466</v>
      </c>
      <c r="F2656" t="s">
        <v>9467</v>
      </c>
      <c r="G2656" t="str">
        <f>"0012020"</f>
        <v>0</v>
      </c>
      <c r="H2656">
        <v>4140.0</v>
      </c>
      <c r="I2656">
        <v>1145.0</v>
      </c>
      <c r="J2656" t="s">
        <v>1113</v>
      </c>
      <c r="K2656" t="s">
        <v>18</v>
      </c>
      <c r="L2656" t="s">
        <v>19</v>
      </c>
    </row>
    <row r="2657" spans="1:12">
      <c r="A2657">
        <v>3502</v>
      </c>
      <c r="B2657" t="s">
        <v>9468</v>
      </c>
      <c r="C2657" t="s">
        <v>9469</v>
      </c>
      <c r="D2657" t="s">
        <v>45</v>
      </c>
      <c r="E2657" t="s">
        <v>9470</v>
      </c>
      <c r="F2657" t="s">
        <v>2407</v>
      </c>
      <c r="G2657" t="str">
        <f>"0021022"</f>
        <v>0</v>
      </c>
      <c r="H2657">
        <v>2970.0</v>
      </c>
      <c r="I2657">
        <v>445.5</v>
      </c>
      <c r="J2657" t="s">
        <v>2105</v>
      </c>
      <c r="K2657" t="s">
        <v>18</v>
      </c>
      <c r="L2657" t="s">
        <v>19</v>
      </c>
    </row>
    <row r="2658" spans="1:12">
      <c r="A2658">
        <v>3504</v>
      </c>
      <c r="B2658" t="s">
        <v>9471</v>
      </c>
      <c r="C2658" t="s">
        <v>9472</v>
      </c>
      <c r="D2658" t="s">
        <v>14</v>
      </c>
      <c r="E2658" t="s">
        <v>9473</v>
      </c>
      <c r="F2658" t="s">
        <v>9474</v>
      </c>
      <c r="G2658" t="str">
        <f>"9011020"</f>
        <v>0</v>
      </c>
      <c r="H2658">
        <v>1320.0</v>
      </c>
      <c r="I2658">
        <v>198.0</v>
      </c>
      <c r="J2658" t="s">
        <v>9475</v>
      </c>
      <c r="K2658" t="s">
        <v>18</v>
      </c>
      <c r="L2658" t="s">
        <v>19</v>
      </c>
    </row>
    <row r="2659" spans="1:12">
      <c r="A2659">
        <v>3506</v>
      </c>
      <c r="B2659" t="s">
        <v>9476</v>
      </c>
      <c r="C2659" t="s">
        <v>9477</v>
      </c>
      <c r="D2659" t="s">
        <v>45</v>
      </c>
      <c r="E2659" t="s">
        <v>9478</v>
      </c>
      <c r="F2659" t="s">
        <v>960</v>
      </c>
      <c r="G2659" t="str">
        <f>"0021021"</f>
        <v>0</v>
      </c>
      <c r="H2659">
        <v>900.0</v>
      </c>
      <c r="I2659">
        <v>135.0</v>
      </c>
      <c r="J2659" t="s">
        <v>9479</v>
      </c>
      <c r="K2659" t="s">
        <v>18</v>
      </c>
      <c r="L2659" t="s">
        <v>19</v>
      </c>
    </row>
    <row r="2660" spans="1:12">
      <c r="A2660">
        <v>3507</v>
      </c>
      <c r="B2660" t="s">
        <v>9480</v>
      </c>
      <c r="C2660" t="s">
        <v>7563</v>
      </c>
      <c r="D2660" t="s">
        <v>45</v>
      </c>
      <c r="E2660" t="s">
        <v>9481</v>
      </c>
      <c r="F2660" t="s">
        <v>331</v>
      </c>
      <c r="G2660" t="str">
        <f>"0101300"</f>
        <v>0</v>
      </c>
      <c r="H2660">
        <v>900.0</v>
      </c>
      <c r="I2660">
        <v>105.0</v>
      </c>
      <c r="J2660" t="s">
        <v>9482</v>
      </c>
      <c r="K2660" t="s">
        <v>18</v>
      </c>
      <c r="L2660" t="s">
        <v>19</v>
      </c>
    </row>
    <row r="2661" spans="1:12">
      <c r="A2661">
        <v>3508</v>
      </c>
      <c r="B2661" t="s">
        <v>9483</v>
      </c>
      <c r="C2661" t="s">
        <v>9484</v>
      </c>
      <c r="D2661" t="s">
        <v>14</v>
      </c>
      <c r="E2661" t="s">
        <v>9485</v>
      </c>
      <c r="F2661" t="s">
        <v>2871</v>
      </c>
      <c r="G2661" t="str">
        <f>"9063050"</f>
        <v>0</v>
      </c>
      <c r="H2661">
        <v>900.0</v>
      </c>
      <c r="I2661">
        <v>105.0</v>
      </c>
      <c r="J2661" t="s">
        <v>9486</v>
      </c>
      <c r="K2661" t="s">
        <v>18</v>
      </c>
      <c r="L2661" t="s">
        <v>19</v>
      </c>
    </row>
    <row r="2662" spans="1:12">
      <c r="A2662">
        <v>3510</v>
      </c>
      <c r="B2662" t="s">
        <v>9487</v>
      </c>
      <c r="C2662" t="s">
        <v>9488</v>
      </c>
      <c r="D2662" t="s">
        <v>45</v>
      </c>
      <c r="E2662" t="s">
        <v>9489</v>
      </c>
      <c r="F2662" t="s">
        <v>564</v>
      </c>
      <c r="G2662" t="str">
        <f>"0096010"</f>
        <v>0</v>
      </c>
      <c r="H2662">
        <v>900.0</v>
      </c>
      <c r="I2662">
        <v>105.0</v>
      </c>
      <c r="J2662" t="s">
        <v>5388</v>
      </c>
      <c r="K2662" t="s">
        <v>18</v>
      </c>
      <c r="L2662" t="s">
        <v>19</v>
      </c>
    </row>
    <row r="2663" spans="1:12">
      <c r="A2663">
        <v>3511</v>
      </c>
      <c r="B2663" t="s">
        <v>9490</v>
      </c>
      <c r="C2663" t="s">
        <v>9491</v>
      </c>
      <c r="D2663" t="s">
        <v>14</v>
      </c>
      <c r="E2663" t="s">
        <v>9492</v>
      </c>
      <c r="F2663" t="s">
        <v>2871</v>
      </c>
      <c r="G2663" t="str">
        <f>"9063050"</f>
        <v>0</v>
      </c>
      <c r="H2663">
        <v>900.0</v>
      </c>
      <c r="I2663">
        <v>105.0</v>
      </c>
      <c r="J2663" t="s">
        <v>8286</v>
      </c>
      <c r="K2663" t="s">
        <v>18</v>
      </c>
      <c r="L2663" t="s">
        <v>19</v>
      </c>
    </row>
    <row r="2664" spans="1:12">
      <c r="A2664">
        <v>3512</v>
      </c>
      <c r="B2664" t="s">
        <v>9493</v>
      </c>
      <c r="C2664" t="s">
        <v>9494</v>
      </c>
      <c r="D2664" t="s">
        <v>14</v>
      </c>
      <c r="E2664" t="s">
        <v>9495</v>
      </c>
      <c r="F2664" t="s">
        <v>2871</v>
      </c>
      <c r="G2664" t="str">
        <f>"9063050"</f>
        <v>0</v>
      </c>
      <c r="H2664">
        <v>900.0</v>
      </c>
      <c r="I2664">
        <v>105.0</v>
      </c>
      <c r="J2664" t="s">
        <v>2228</v>
      </c>
      <c r="K2664" t="s">
        <v>18</v>
      </c>
      <c r="L2664" t="s">
        <v>19</v>
      </c>
    </row>
    <row r="2665" spans="1:12">
      <c r="A2665">
        <v>3513</v>
      </c>
      <c r="B2665" t="s">
        <v>9496</v>
      </c>
      <c r="C2665" t="s">
        <v>9497</v>
      </c>
      <c r="D2665" t="s">
        <v>45</v>
      </c>
      <c r="E2665" t="s">
        <v>9498</v>
      </c>
      <c r="F2665" t="s">
        <v>8509</v>
      </c>
      <c r="G2665" t="str">
        <f>"7014050"</f>
        <v>0</v>
      </c>
      <c r="H2665">
        <v>3050.0</v>
      </c>
      <c r="I2665">
        <v>457.5</v>
      </c>
      <c r="J2665" t="s">
        <v>1578</v>
      </c>
      <c r="K2665" t="s">
        <v>18</v>
      </c>
      <c r="L2665" t="s">
        <v>19</v>
      </c>
    </row>
    <row r="2666" spans="1:12">
      <c r="A2666">
        <v>3514</v>
      </c>
      <c r="B2666" t="s">
        <v>9499</v>
      </c>
      <c r="C2666" t="s">
        <v>9500</v>
      </c>
      <c r="D2666" t="s">
        <v>14</v>
      </c>
      <c r="E2666" t="s">
        <v>9501</v>
      </c>
      <c r="F2666" t="s">
        <v>1987</v>
      </c>
      <c r="G2666" t="str">
        <f>"0012090"</f>
        <v>0</v>
      </c>
      <c r="H2666">
        <v>4500.0</v>
      </c>
      <c r="I2666">
        <v>1145.0</v>
      </c>
      <c r="J2666" t="s">
        <v>1324</v>
      </c>
      <c r="K2666" t="s">
        <v>18</v>
      </c>
      <c r="L2666" t="s">
        <v>19</v>
      </c>
    </row>
    <row r="2667" spans="1:12">
      <c r="A2667">
        <v>3515</v>
      </c>
      <c r="B2667" t="s">
        <v>9502</v>
      </c>
      <c r="C2667" t="s">
        <v>9503</v>
      </c>
      <c r="D2667" t="s">
        <v>14</v>
      </c>
      <c r="E2667" t="s">
        <v>9504</v>
      </c>
      <c r="F2667" t="s">
        <v>3158</v>
      </c>
      <c r="G2667" t="str">
        <f>"0103011"</f>
        <v>0</v>
      </c>
      <c r="H2667">
        <v>2500.0</v>
      </c>
      <c r="I2667">
        <v>375.0</v>
      </c>
      <c r="J2667" t="s">
        <v>1780</v>
      </c>
      <c r="K2667" t="s">
        <v>18</v>
      </c>
      <c r="L2667" t="s">
        <v>19</v>
      </c>
    </row>
    <row r="2668" spans="1:12">
      <c r="A2668">
        <v>3516</v>
      </c>
      <c r="B2668" t="s">
        <v>9505</v>
      </c>
      <c r="C2668" t="s">
        <v>9506</v>
      </c>
      <c r="D2668" t="s">
        <v>45</v>
      </c>
      <c r="E2668" t="s">
        <v>9507</v>
      </c>
      <c r="F2668" t="s">
        <v>5201</v>
      </c>
      <c r="G2668" t="str">
        <f>"0103130"</f>
        <v>0</v>
      </c>
      <c r="H2668">
        <v>1650.0</v>
      </c>
      <c r="I2668">
        <v>247.5</v>
      </c>
      <c r="J2668" t="s">
        <v>2694</v>
      </c>
      <c r="K2668" t="s">
        <v>18</v>
      </c>
      <c r="L2668" t="s">
        <v>19</v>
      </c>
    </row>
    <row r="2669" spans="1:12">
      <c r="A2669">
        <v>3517</v>
      </c>
      <c r="B2669" t="s">
        <v>9508</v>
      </c>
      <c r="C2669" t="s">
        <v>9509</v>
      </c>
      <c r="D2669" t="s">
        <v>14</v>
      </c>
      <c r="E2669" t="s">
        <v>9510</v>
      </c>
      <c r="F2669" t="s">
        <v>5201</v>
      </c>
      <c r="G2669" t="str">
        <f>"0103130"</f>
        <v>0</v>
      </c>
      <c r="H2669">
        <v>1650.0</v>
      </c>
      <c r="I2669">
        <v>247.5</v>
      </c>
      <c r="J2669" t="s">
        <v>3752</v>
      </c>
      <c r="K2669" t="s">
        <v>18</v>
      </c>
      <c r="L2669" t="s">
        <v>19</v>
      </c>
    </row>
    <row r="2670" spans="1:12">
      <c r="A2670">
        <v>3518</v>
      </c>
      <c r="B2670" t="s">
        <v>9511</v>
      </c>
      <c r="C2670" t="s">
        <v>9512</v>
      </c>
      <c r="D2670" t="s">
        <v>14</v>
      </c>
      <c r="E2670" t="s">
        <v>9513</v>
      </c>
      <c r="F2670" t="s">
        <v>5201</v>
      </c>
      <c r="G2670" t="str">
        <f>"0103130"</f>
        <v>0</v>
      </c>
      <c r="H2670">
        <v>2500.0</v>
      </c>
      <c r="I2670">
        <v>575.0</v>
      </c>
      <c r="J2670" t="s">
        <v>1033</v>
      </c>
      <c r="K2670" t="s">
        <v>18</v>
      </c>
      <c r="L2670" t="s">
        <v>19</v>
      </c>
    </row>
    <row r="2671" spans="1:12">
      <c r="A2671">
        <v>3519</v>
      </c>
      <c r="B2671" t="s">
        <v>9514</v>
      </c>
      <c r="C2671" t="s">
        <v>9515</v>
      </c>
      <c r="D2671" t="s">
        <v>45</v>
      </c>
      <c r="E2671" t="s">
        <v>9516</v>
      </c>
      <c r="F2671" t="s">
        <v>1699</v>
      </c>
      <c r="G2671" t="str">
        <f>"9011031"</f>
        <v>0</v>
      </c>
      <c r="H2671">
        <v>900.0</v>
      </c>
      <c r="I2671">
        <v>105.0</v>
      </c>
      <c r="J2671" t="s">
        <v>9517</v>
      </c>
      <c r="K2671" t="s">
        <v>18</v>
      </c>
      <c r="L2671" t="s">
        <v>19</v>
      </c>
    </row>
    <row r="2672" spans="1:12">
      <c r="A2672">
        <v>3520</v>
      </c>
      <c r="B2672" t="s">
        <v>892</v>
      </c>
      <c r="C2672" t="s">
        <v>9518</v>
      </c>
      <c r="D2672" t="s">
        <v>45</v>
      </c>
      <c r="E2672" t="s">
        <v>9519</v>
      </c>
      <c r="F2672" t="s">
        <v>1699</v>
      </c>
      <c r="G2672" t="str">
        <f>"9011031"</f>
        <v>0</v>
      </c>
      <c r="H2672">
        <v>900.0</v>
      </c>
      <c r="I2672">
        <v>105.0</v>
      </c>
      <c r="J2672" t="s">
        <v>5808</v>
      </c>
      <c r="K2672" t="s">
        <v>18</v>
      </c>
      <c r="L2672" t="s">
        <v>19</v>
      </c>
    </row>
    <row r="2673" spans="1:12">
      <c r="A2673">
        <v>3521</v>
      </c>
      <c r="B2673" t="s">
        <v>9520</v>
      </c>
      <c r="C2673" t="s">
        <v>9521</v>
      </c>
      <c r="D2673" t="s">
        <v>45</v>
      </c>
      <c r="E2673" t="s">
        <v>9522</v>
      </c>
      <c r="F2673" t="s">
        <v>1699</v>
      </c>
      <c r="G2673" t="str">
        <f>"9011031"</f>
        <v>0</v>
      </c>
      <c r="H2673">
        <v>900.0</v>
      </c>
      <c r="I2673">
        <v>105.0</v>
      </c>
      <c r="J2673" t="s">
        <v>1313</v>
      </c>
      <c r="K2673" t="s">
        <v>18</v>
      </c>
      <c r="L2673" t="s">
        <v>19</v>
      </c>
    </row>
    <row r="2674" spans="1:12">
      <c r="A2674">
        <v>3522</v>
      </c>
      <c r="B2674" t="s">
        <v>9523</v>
      </c>
      <c r="C2674" t="s">
        <v>9524</v>
      </c>
      <c r="D2674" t="s">
        <v>45</v>
      </c>
      <c r="E2674" t="s">
        <v>9525</v>
      </c>
      <c r="F2674" t="s">
        <v>1699</v>
      </c>
      <c r="G2674" t="str">
        <f>"9011031"</f>
        <v>0</v>
      </c>
      <c r="H2674">
        <v>900.0</v>
      </c>
      <c r="I2674">
        <v>105.0</v>
      </c>
      <c r="J2674" t="s">
        <v>4988</v>
      </c>
      <c r="K2674" t="s">
        <v>18</v>
      </c>
      <c r="L2674" t="s">
        <v>19</v>
      </c>
    </row>
    <row r="2675" spans="1:12">
      <c r="A2675">
        <v>3523</v>
      </c>
      <c r="B2675" t="s">
        <v>9526</v>
      </c>
      <c r="C2675" t="s">
        <v>903</v>
      </c>
      <c r="D2675" t="s">
        <v>14</v>
      </c>
      <c r="E2675" t="s">
        <v>9527</v>
      </c>
      <c r="F2675" t="s">
        <v>1699</v>
      </c>
      <c r="G2675" t="str">
        <f>"9011031"</f>
        <v>0</v>
      </c>
      <c r="H2675">
        <v>900.0</v>
      </c>
      <c r="I2675">
        <v>105.0</v>
      </c>
      <c r="J2675" t="s">
        <v>5289</v>
      </c>
      <c r="K2675" t="s">
        <v>18</v>
      </c>
      <c r="L2675" t="s">
        <v>19</v>
      </c>
    </row>
    <row r="2676" spans="1:12">
      <c r="A2676">
        <v>3524</v>
      </c>
      <c r="B2676" t="s">
        <v>9528</v>
      </c>
      <c r="C2676" t="s">
        <v>9529</v>
      </c>
      <c r="D2676" t="s">
        <v>14</v>
      </c>
      <c r="E2676" t="s">
        <v>9530</v>
      </c>
      <c r="F2676" t="s">
        <v>3332</v>
      </c>
      <c r="G2676" t="str">
        <f>"9011030"</f>
        <v>0</v>
      </c>
      <c r="H2676">
        <v>900.0</v>
      </c>
      <c r="I2676">
        <v>105.0</v>
      </c>
      <c r="J2676" t="s">
        <v>7789</v>
      </c>
      <c r="K2676" t="s">
        <v>18</v>
      </c>
      <c r="L2676" t="s">
        <v>19</v>
      </c>
    </row>
    <row r="2677" spans="1:12">
      <c r="A2677">
        <v>3525</v>
      </c>
      <c r="B2677" t="s">
        <v>9531</v>
      </c>
      <c r="C2677" t="s">
        <v>8751</v>
      </c>
      <c r="D2677" t="s">
        <v>45</v>
      </c>
      <c r="E2677" t="s">
        <v>9532</v>
      </c>
      <c r="F2677" t="s">
        <v>1699</v>
      </c>
      <c r="G2677" t="str">
        <f>"9011031"</f>
        <v>0</v>
      </c>
      <c r="H2677">
        <v>900.0</v>
      </c>
      <c r="I2677">
        <v>105.0</v>
      </c>
      <c r="J2677" t="s">
        <v>4129</v>
      </c>
      <c r="K2677" t="s">
        <v>18</v>
      </c>
      <c r="L2677" t="s">
        <v>19</v>
      </c>
    </row>
    <row r="2678" spans="1:12">
      <c r="A2678">
        <v>3526</v>
      </c>
      <c r="B2678" t="s">
        <v>9533</v>
      </c>
      <c r="C2678" t="s">
        <v>9332</v>
      </c>
      <c r="D2678" t="s">
        <v>45</v>
      </c>
      <c r="E2678" t="s">
        <v>9534</v>
      </c>
      <c r="F2678" t="s">
        <v>1699</v>
      </c>
      <c r="G2678" t="str">
        <f>"9011031"</f>
        <v>0</v>
      </c>
      <c r="H2678">
        <v>900.0</v>
      </c>
      <c r="I2678">
        <v>105.0</v>
      </c>
      <c r="J2678" t="s">
        <v>9535</v>
      </c>
      <c r="K2678" t="s">
        <v>18</v>
      </c>
      <c r="L2678" t="s">
        <v>19</v>
      </c>
    </row>
    <row r="2679" spans="1:12">
      <c r="A2679">
        <v>3528</v>
      </c>
      <c r="B2679" t="s">
        <v>9536</v>
      </c>
      <c r="C2679" t="s">
        <v>9537</v>
      </c>
      <c r="D2679" t="s">
        <v>45</v>
      </c>
      <c r="E2679" t="s">
        <v>9538</v>
      </c>
      <c r="F2679" t="s">
        <v>67</v>
      </c>
      <c r="G2679" t="str">
        <f>"8011031"</f>
        <v>0</v>
      </c>
      <c r="H2679">
        <v>1650.0</v>
      </c>
      <c r="I2679">
        <v>247.5</v>
      </c>
      <c r="J2679" t="s">
        <v>3346</v>
      </c>
      <c r="K2679" t="s">
        <v>18</v>
      </c>
      <c r="L2679" t="s">
        <v>19</v>
      </c>
    </row>
    <row r="2680" spans="1:12">
      <c r="A2680">
        <v>3529</v>
      </c>
      <c r="B2680" t="s">
        <v>9539</v>
      </c>
      <c r="C2680" t="s">
        <v>9540</v>
      </c>
      <c r="D2680" t="s">
        <v>45</v>
      </c>
      <c r="E2680" t="s">
        <v>9541</v>
      </c>
      <c r="F2680" t="s">
        <v>195</v>
      </c>
      <c r="G2680" t="str">
        <f>"0017051"</f>
        <v>0</v>
      </c>
      <c r="H2680">
        <v>1300.0</v>
      </c>
      <c r="I2680">
        <v>195.0</v>
      </c>
      <c r="J2680" t="s">
        <v>929</v>
      </c>
      <c r="K2680" t="s">
        <v>18</v>
      </c>
      <c r="L2680" t="s">
        <v>19</v>
      </c>
    </row>
    <row r="2681" spans="1:12">
      <c r="A2681">
        <v>3530</v>
      </c>
      <c r="B2681" t="s">
        <v>2487</v>
      </c>
      <c r="C2681" t="s">
        <v>9542</v>
      </c>
      <c r="D2681" t="s">
        <v>14</v>
      </c>
      <c r="E2681" t="s">
        <v>9543</v>
      </c>
      <c r="F2681" t="s">
        <v>67</v>
      </c>
      <c r="G2681" t="str">
        <f>"8011031"</f>
        <v>0</v>
      </c>
      <c r="H2681">
        <v>1650.0</v>
      </c>
      <c r="I2681">
        <v>397.5</v>
      </c>
      <c r="J2681" t="s">
        <v>9544</v>
      </c>
      <c r="K2681" t="s">
        <v>18</v>
      </c>
      <c r="L2681" t="s">
        <v>19</v>
      </c>
    </row>
    <row r="2682" spans="1:12">
      <c r="A2682">
        <v>3531</v>
      </c>
      <c r="B2682" t="s">
        <v>7503</v>
      </c>
      <c r="C2682" t="s">
        <v>9545</v>
      </c>
      <c r="D2682" t="s">
        <v>14</v>
      </c>
      <c r="E2682" t="s">
        <v>9546</v>
      </c>
      <c r="F2682" t="s">
        <v>9547</v>
      </c>
      <c r="G2682" t="str">
        <f>"0103110"</f>
        <v>0</v>
      </c>
      <c r="H2682">
        <v>1500.0</v>
      </c>
      <c r="I2682">
        <v>225.0</v>
      </c>
      <c r="J2682" t="s">
        <v>4791</v>
      </c>
      <c r="K2682" t="s">
        <v>18</v>
      </c>
      <c r="L2682" t="s">
        <v>19</v>
      </c>
    </row>
    <row r="2683" spans="1:12">
      <c r="A2683">
        <v>3532</v>
      </c>
      <c r="B2683" t="s">
        <v>9548</v>
      </c>
      <c r="C2683" t="s">
        <v>9549</v>
      </c>
      <c r="D2683" t="s">
        <v>14</v>
      </c>
      <c r="E2683" t="s">
        <v>9550</v>
      </c>
      <c r="F2683" t="s">
        <v>9547</v>
      </c>
      <c r="G2683" t="str">
        <f>"0103110"</f>
        <v>0</v>
      </c>
      <c r="H2683">
        <v>1500.0</v>
      </c>
      <c r="I2683">
        <v>225.0</v>
      </c>
      <c r="J2683" t="s">
        <v>7926</v>
      </c>
      <c r="K2683" t="s">
        <v>18</v>
      </c>
      <c r="L2683" t="s">
        <v>19</v>
      </c>
    </row>
    <row r="2684" spans="1:12">
      <c r="A2684">
        <v>3533</v>
      </c>
      <c r="B2684" t="s">
        <v>9551</v>
      </c>
      <c r="C2684" t="s">
        <v>9552</v>
      </c>
      <c r="D2684" t="s">
        <v>45</v>
      </c>
      <c r="E2684" t="s">
        <v>9553</v>
      </c>
      <c r="F2684" t="s">
        <v>3175</v>
      </c>
      <c r="G2684" t="str">
        <f>"0054022"</f>
        <v>0</v>
      </c>
      <c r="H2684">
        <v>1500.0</v>
      </c>
      <c r="I2684">
        <v>225.0</v>
      </c>
      <c r="J2684" t="s">
        <v>7033</v>
      </c>
      <c r="K2684" t="s">
        <v>18</v>
      </c>
      <c r="L2684" t="s">
        <v>19</v>
      </c>
    </row>
    <row r="2685" spans="1:12">
      <c r="A2685">
        <v>3534</v>
      </c>
      <c r="B2685" t="s">
        <v>9554</v>
      </c>
      <c r="C2685" t="s">
        <v>9555</v>
      </c>
      <c r="D2685" t="s">
        <v>14</v>
      </c>
      <c r="E2685" t="s">
        <v>9556</v>
      </c>
      <c r="F2685" t="s">
        <v>9547</v>
      </c>
      <c r="G2685" t="str">
        <f>"0103110"</f>
        <v>0</v>
      </c>
      <c r="H2685">
        <v>1500.0</v>
      </c>
      <c r="I2685">
        <v>225.0</v>
      </c>
      <c r="J2685" t="s">
        <v>9557</v>
      </c>
      <c r="K2685" t="s">
        <v>18</v>
      </c>
      <c r="L2685" t="s">
        <v>19</v>
      </c>
    </row>
    <row r="2686" spans="1:12">
      <c r="A2686">
        <v>3535</v>
      </c>
      <c r="B2686" t="s">
        <v>6529</v>
      </c>
      <c r="C2686" t="s">
        <v>3002</v>
      </c>
      <c r="D2686" t="s">
        <v>14</v>
      </c>
      <c r="E2686" t="s">
        <v>9558</v>
      </c>
      <c r="F2686" t="s">
        <v>9547</v>
      </c>
      <c r="G2686" t="str">
        <f>"0103110"</f>
        <v>0</v>
      </c>
      <c r="H2686">
        <v>1500.0</v>
      </c>
      <c r="I2686">
        <v>225.0</v>
      </c>
      <c r="J2686" t="s">
        <v>9559</v>
      </c>
      <c r="K2686" t="s">
        <v>18</v>
      </c>
      <c r="L2686" t="s">
        <v>19</v>
      </c>
    </row>
    <row r="2687" spans="1:12">
      <c r="A2687">
        <v>3536</v>
      </c>
      <c r="B2687" t="s">
        <v>9560</v>
      </c>
      <c r="C2687" t="s">
        <v>4643</v>
      </c>
      <c r="D2687" t="s">
        <v>14</v>
      </c>
      <c r="E2687" t="s">
        <v>9561</v>
      </c>
      <c r="F2687" t="s">
        <v>9547</v>
      </c>
      <c r="G2687" t="str">
        <f>"0103110"</f>
        <v>0</v>
      </c>
      <c r="H2687">
        <v>1500.0</v>
      </c>
      <c r="I2687">
        <v>225.0</v>
      </c>
      <c r="J2687" t="s">
        <v>9562</v>
      </c>
      <c r="K2687" t="s">
        <v>18</v>
      </c>
      <c r="L2687" t="s">
        <v>19</v>
      </c>
    </row>
    <row r="2688" spans="1:12">
      <c r="A2688">
        <v>3538</v>
      </c>
      <c r="B2688" t="s">
        <v>9563</v>
      </c>
      <c r="C2688" t="s">
        <v>9564</v>
      </c>
      <c r="D2688" t="s">
        <v>45</v>
      </c>
      <c r="E2688" t="s">
        <v>9565</v>
      </c>
      <c r="F2688" t="s">
        <v>81</v>
      </c>
      <c r="G2688" t="str">
        <f>"0093021"</f>
        <v>0</v>
      </c>
      <c r="H2688">
        <v>900.0</v>
      </c>
      <c r="I2688">
        <v>250.0</v>
      </c>
      <c r="J2688" t="s">
        <v>9566</v>
      </c>
      <c r="K2688" t="s">
        <v>18</v>
      </c>
      <c r="L2688" t="s">
        <v>19</v>
      </c>
    </row>
    <row r="2689" spans="1:12">
      <c r="A2689">
        <v>3539</v>
      </c>
      <c r="B2689" t="s">
        <v>9567</v>
      </c>
      <c r="C2689" t="s">
        <v>9568</v>
      </c>
      <c r="D2689" t="s">
        <v>14</v>
      </c>
      <c r="E2689" t="s">
        <v>9569</v>
      </c>
      <c r="F2689" t="s">
        <v>2407</v>
      </c>
      <c r="G2689" t="str">
        <f>"0021022"</f>
        <v>0</v>
      </c>
      <c r="H2689">
        <v>2200.0</v>
      </c>
      <c r="I2689">
        <v>330.0</v>
      </c>
      <c r="J2689" t="s">
        <v>9570</v>
      </c>
      <c r="K2689" t="s">
        <v>18</v>
      </c>
      <c r="L2689" t="s">
        <v>19</v>
      </c>
    </row>
    <row r="2690" spans="1:12">
      <c r="A2690">
        <v>3540</v>
      </c>
      <c r="B2690" t="s">
        <v>9571</v>
      </c>
      <c r="C2690" t="s">
        <v>9572</v>
      </c>
      <c r="D2690" t="s">
        <v>14</v>
      </c>
      <c r="E2690" t="s">
        <v>9573</v>
      </c>
      <c r="F2690" t="s">
        <v>4588</v>
      </c>
      <c r="G2690" t="str">
        <f>"8015250"</f>
        <v>0</v>
      </c>
      <c r="H2690">
        <v>5000.0</v>
      </c>
      <c r="I2690">
        <v>1000.0</v>
      </c>
      <c r="J2690" t="s">
        <v>9574</v>
      </c>
      <c r="K2690" t="s">
        <v>18</v>
      </c>
      <c r="L2690" t="s">
        <v>19</v>
      </c>
    </row>
    <row r="2691" spans="1:12">
      <c r="A2691">
        <v>3541</v>
      </c>
      <c r="B2691" t="s">
        <v>9575</v>
      </c>
      <c r="C2691" t="s">
        <v>9576</v>
      </c>
      <c r="D2691" t="s">
        <v>14</v>
      </c>
      <c r="E2691" t="s">
        <v>9577</v>
      </c>
      <c r="F2691" t="s">
        <v>2247</v>
      </c>
      <c r="G2691" t="str">
        <f>"0017032"</f>
        <v>0</v>
      </c>
      <c r="H2691">
        <v>4000.0</v>
      </c>
      <c r="I2691">
        <v>500.0</v>
      </c>
      <c r="J2691" t="s">
        <v>4242</v>
      </c>
      <c r="K2691" t="s">
        <v>18</v>
      </c>
      <c r="L2691" t="s">
        <v>19</v>
      </c>
    </row>
    <row r="2692" spans="1:12">
      <c r="A2692">
        <v>3543</v>
      </c>
      <c r="B2692" t="s">
        <v>9578</v>
      </c>
      <c r="C2692" t="s">
        <v>9579</v>
      </c>
      <c r="D2692" t="s">
        <v>45</v>
      </c>
      <c r="E2692" t="s">
        <v>9580</v>
      </c>
      <c r="F2692" t="s">
        <v>4592</v>
      </c>
      <c r="G2692" t="str">
        <f>"8014102"</f>
        <v>0</v>
      </c>
      <c r="H2692">
        <v>2750.0</v>
      </c>
      <c r="I2692">
        <v>412.5</v>
      </c>
      <c r="J2692" t="s">
        <v>9581</v>
      </c>
      <c r="K2692" t="s">
        <v>18</v>
      </c>
      <c r="L2692" t="s">
        <v>19</v>
      </c>
    </row>
    <row r="2693" spans="1:12">
      <c r="A2693">
        <v>3544</v>
      </c>
      <c r="B2693" t="s">
        <v>9582</v>
      </c>
      <c r="C2693" t="s">
        <v>9583</v>
      </c>
      <c r="D2693" t="s">
        <v>14</v>
      </c>
      <c r="E2693" t="s">
        <v>9584</v>
      </c>
      <c r="F2693" t="s">
        <v>4592</v>
      </c>
      <c r="G2693" t="str">
        <f>"8014102"</f>
        <v>0</v>
      </c>
      <c r="H2693">
        <v>2750.0</v>
      </c>
      <c r="I2693">
        <v>412.5</v>
      </c>
      <c r="J2693" t="s">
        <v>1780</v>
      </c>
      <c r="K2693" t="s">
        <v>18</v>
      </c>
      <c r="L2693" t="s">
        <v>19</v>
      </c>
    </row>
    <row r="2694" spans="1:12">
      <c r="A2694">
        <v>3546</v>
      </c>
      <c r="B2694" t="s">
        <v>9585</v>
      </c>
      <c r="C2694" t="s">
        <v>9586</v>
      </c>
      <c r="D2694" t="s">
        <v>45</v>
      </c>
      <c r="E2694" t="s">
        <v>9587</v>
      </c>
      <c r="F2694" t="s">
        <v>9588</v>
      </c>
      <c r="G2694" t="str">
        <f>"8014040"</f>
        <v>0</v>
      </c>
      <c r="H2694">
        <v>1650.0</v>
      </c>
      <c r="I2694">
        <v>247.5</v>
      </c>
      <c r="J2694" t="s">
        <v>1780</v>
      </c>
      <c r="K2694" t="s">
        <v>18</v>
      </c>
      <c r="L2694" t="s">
        <v>19</v>
      </c>
    </row>
    <row r="2695" spans="1:12">
      <c r="A2695">
        <v>3547</v>
      </c>
      <c r="B2695" t="s">
        <v>5293</v>
      </c>
      <c r="C2695" t="s">
        <v>9589</v>
      </c>
      <c r="D2695" t="s">
        <v>14</v>
      </c>
      <c r="E2695" t="s">
        <v>9590</v>
      </c>
      <c r="F2695" t="s">
        <v>9591</v>
      </c>
      <c r="G2695" t="str">
        <f>"0093010"</f>
        <v>0</v>
      </c>
      <c r="H2695">
        <v>1100.0</v>
      </c>
      <c r="I2695">
        <v>165.0</v>
      </c>
      <c r="J2695" t="s">
        <v>2291</v>
      </c>
      <c r="K2695" t="s">
        <v>18</v>
      </c>
      <c r="L2695" t="s">
        <v>19</v>
      </c>
    </row>
    <row r="2696" spans="1:12">
      <c r="A2696">
        <v>3548</v>
      </c>
      <c r="B2696" t="s">
        <v>9592</v>
      </c>
      <c r="C2696" t="s">
        <v>9593</v>
      </c>
      <c r="D2696" t="s">
        <v>14</v>
      </c>
      <c r="E2696" t="s">
        <v>9594</v>
      </c>
      <c r="F2696" t="s">
        <v>31</v>
      </c>
      <c r="G2696" t="str">
        <f>"0103050"</f>
        <v>0</v>
      </c>
      <c r="H2696">
        <v>900.0</v>
      </c>
      <c r="I2696">
        <v>135.0</v>
      </c>
      <c r="J2696" t="s">
        <v>9574</v>
      </c>
      <c r="K2696" t="s">
        <v>18</v>
      </c>
      <c r="L2696" t="s">
        <v>19</v>
      </c>
    </row>
    <row r="2697" spans="1:12">
      <c r="A2697">
        <v>3549</v>
      </c>
      <c r="B2697" t="s">
        <v>9595</v>
      </c>
      <c r="C2697" t="s">
        <v>9596</v>
      </c>
      <c r="D2697" t="s">
        <v>14</v>
      </c>
      <c r="E2697" t="s">
        <v>9597</v>
      </c>
      <c r="F2697" t="s">
        <v>31</v>
      </c>
      <c r="G2697" t="str">
        <f>"0103050"</f>
        <v>0</v>
      </c>
      <c r="H2697">
        <v>900.0</v>
      </c>
      <c r="I2697">
        <v>135.0</v>
      </c>
      <c r="J2697" t="s">
        <v>4008</v>
      </c>
      <c r="K2697" t="s">
        <v>18</v>
      </c>
      <c r="L2697" t="s">
        <v>19</v>
      </c>
    </row>
    <row r="2698" spans="1:12">
      <c r="A2698">
        <v>3551</v>
      </c>
      <c r="B2698" t="s">
        <v>9598</v>
      </c>
      <c r="C2698" t="s">
        <v>9462</v>
      </c>
      <c r="D2698" t="s">
        <v>14</v>
      </c>
      <c r="E2698" t="s">
        <v>9599</v>
      </c>
      <c r="F2698" t="s">
        <v>5500</v>
      </c>
      <c r="G2698" t="str">
        <f>"0041022"</f>
        <v>0</v>
      </c>
      <c r="H2698">
        <v>1430.0</v>
      </c>
      <c r="I2698">
        <v>214.5</v>
      </c>
      <c r="J2698" t="s">
        <v>9600</v>
      </c>
      <c r="K2698" t="s">
        <v>18</v>
      </c>
      <c r="L2698" t="s">
        <v>19</v>
      </c>
    </row>
    <row r="2699" spans="1:12">
      <c r="A2699">
        <v>3552</v>
      </c>
      <c r="B2699" t="s">
        <v>9601</v>
      </c>
      <c r="C2699" t="s">
        <v>9602</v>
      </c>
      <c r="D2699" t="s">
        <v>45</v>
      </c>
      <c r="E2699" t="s">
        <v>9603</v>
      </c>
      <c r="F2699" t="s">
        <v>8575</v>
      </c>
      <c r="G2699" t="str">
        <f>"9012012"</f>
        <v>0</v>
      </c>
      <c r="H2699">
        <v>1400.0</v>
      </c>
      <c r="I2699">
        <v>210.0</v>
      </c>
      <c r="J2699" t="s">
        <v>9604</v>
      </c>
      <c r="K2699" t="s">
        <v>18</v>
      </c>
      <c r="L2699" t="s">
        <v>19</v>
      </c>
    </row>
    <row r="2700" spans="1:12">
      <c r="A2700">
        <v>3553</v>
      </c>
      <c r="B2700" t="s">
        <v>9605</v>
      </c>
      <c r="C2700" t="s">
        <v>9606</v>
      </c>
      <c r="D2700" t="s">
        <v>45</v>
      </c>
      <c r="E2700" t="s">
        <v>9607</v>
      </c>
      <c r="F2700" t="s">
        <v>9608</v>
      </c>
      <c r="G2700" t="str">
        <f>"3028140"</f>
        <v>0</v>
      </c>
      <c r="H2700">
        <v>2750.0</v>
      </c>
      <c r="I2700">
        <v>1400.0</v>
      </c>
      <c r="J2700" t="s">
        <v>9609</v>
      </c>
      <c r="K2700" t="s">
        <v>18</v>
      </c>
      <c r="L2700" t="s">
        <v>19</v>
      </c>
    </row>
    <row r="2701" spans="1:12">
      <c r="A2701">
        <v>3554</v>
      </c>
      <c r="B2701" t="s">
        <v>9610</v>
      </c>
      <c r="C2701" t="s">
        <v>9611</v>
      </c>
      <c r="D2701" t="s">
        <v>14</v>
      </c>
      <c r="E2701" t="s">
        <v>9612</v>
      </c>
      <c r="F2701" t="s">
        <v>2407</v>
      </c>
      <c r="G2701" t="str">
        <f>"0021022"</f>
        <v>0</v>
      </c>
      <c r="H2701">
        <v>1500.0</v>
      </c>
      <c r="I2701">
        <v>300.0</v>
      </c>
      <c r="J2701" t="s">
        <v>4427</v>
      </c>
      <c r="K2701" t="s">
        <v>18</v>
      </c>
      <c r="L2701" t="s">
        <v>19</v>
      </c>
    </row>
    <row r="2702" spans="1:12">
      <c r="A2702">
        <v>3555</v>
      </c>
      <c r="B2702" t="s">
        <v>7627</v>
      </c>
      <c r="C2702" t="s">
        <v>9613</v>
      </c>
      <c r="D2702" t="s">
        <v>45</v>
      </c>
      <c r="E2702" t="s">
        <v>9614</v>
      </c>
      <c r="F2702" t="s">
        <v>6235</v>
      </c>
      <c r="G2702" t="str">
        <f>"0061080"</f>
        <v>0</v>
      </c>
      <c r="H2702">
        <v>1320.0</v>
      </c>
      <c r="I2702">
        <v>198.0</v>
      </c>
      <c r="J2702" t="s">
        <v>9615</v>
      </c>
      <c r="K2702" t="s">
        <v>18</v>
      </c>
      <c r="L2702" t="s">
        <v>19</v>
      </c>
    </row>
    <row r="2703" spans="1:12">
      <c r="A2703">
        <v>3556</v>
      </c>
      <c r="B2703" t="s">
        <v>9616</v>
      </c>
      <c r="C2703" t="s">
        <v>8387</v>
      </c>
      <c r="D2703" t="s">
        <v>14</v>
      </c>
      <c r="E2703" t="s">
        <v>9617</v>
      </c>
      <c r="F2703" t="s">
        <v>3429</v>
      </c>
      <c r="G2703" t="str">
        <f>"0065020"</f>
        <v>0</v>
      </c>
      <c r="H2703">
        <v>1000.0</v>
      </c>
      <c r="I2703">
        <v>150.0</v>
      </c>
      <c r="J2703" t="s">
        <v>522</v>
      </c>
      <c r="K2703" t="s">
        <v>18</v>
      </c>
      <c r="L2703" t="s">
        <v>19</v>
      </c>
    </row>
    <row r="2704" spans="1:12">
      <c r="A2704">
        <v>3557</v>
      </c>
      <c r="B2704" t="s">
        <v>9618</v>
      </c>
      <c r="C2704" t="s">
        <v>9619</v>
      </c>
      <c r="D2704" t="s">
        <v>45</v>
      </c>
      <c r="E2704" t="s">
        <v>9620</v>
      </c>
      <c r="F2704" t="s">
        <v>264</v>
      </c>
      <c r="G2704" t="str">
        <f>"5011030"</f>
        <v>0</v>
      </c>
      <c r="H2704">
        <v>1000.0</v>
      </c>
      <c r="I2704">
        <v>450.0</v>
      </c>
      <c r="J2704" t="s">
        <v>4743</v>
      </c>
      <c r="K2704" t="s">
        <v>18</v>
      </c>
      <c r="L2704" t="s">
        <v>19</v>
      </c>
    </row>
    <row r="2705" spans="1:12">
      <c r="A2705">
        <v>3558</v>
      </c>
      <c r="B2705" t="s">
        <v>9621</v>
      </c>
      <c r="C2705" t="s">
        <v>9622</v>
      </c>
      <c r="D2705" t="s">
        <v>45</v>
      </c>
      <c r="E2705" t="s">
        <v>9623</v>
      </c>
      <c r="F2705" t="s">
        <v>9367</v>
      </c>
      <c r="G2705" t="str">
        <f>"2062010"</f>
        <v>0</v>
      </c>
      <c r="H2705">
        <v>905.0</v>
      </c>
      <c r="I2705">
        <v>285.75</v>
      </c>
      <c r="J2705" t="s">
        <v>1394</v>
      </c>
      <c r="K2705" t="s">
        <v>18</v>
      </c>
      <c r="L2705" t="s">
        <v>19</v>
      </c>
    </row>
    <row r="2706" spans="1:12">
      <c r="A2706">
        <v>3559</v>
      </c>
      <c r="B2706" t="s">
        <v>9624</v>
      </c>
      <c r="C2706" t="s">
        <v>7322</v>
      </c>
      <c r="D2706" t="s">
        <v>14</v>
      </c>
      <c r="E2706" t="s">
        <v>9625</v>
      </c>
      <c r="F2706" t="s">
        <v>81</v>
      </c>
      <c r="G2706" t="str">
        <f>"0093021"</f>
        <v>0</v>
      </c>
      <c r="H2706">
        <v>1320.0</v>
      </c>
      <c r="I2706">
        <v>198.0</v>
      </c>
      <c r="J2706" t="s">
        <v>3100</v>
      </c>
      <c r="K2706" t="s">
        <v>18</v>
      </c>
      <c r="L2706" t="s">
        <v>19</v>
      </c>
    </row>
    <row r="2707" spans="1:12">
      <c r="A2707">
        <v>3560</v>
      </c>
      <c r="B2707" t="s">
        <v>9626</v>
      </c>
      <c r="C2707" t="s">
        <v>9627</v>
      </c>
      <c r="D2707" t="s">
        <v>45</v>
      </c>
      <c r="E2707" t="s">
        <v>9628</v>
      </c>
      <c r="F2707" t="s">
        <v>349</v>
      </c>
      <c r="G2707" t="str">
        <f>"9011040"</f>
        <v>0</v>
      </c>
      <c r="H2707">
        <v>900.0</v>
      </c>
      <c r="I2707">
        <v>105.0</v>
      </c>
      <c r="J2707" t="s">
        <v>721</v>
      </c>
      <c r="K2707" t="s">
        <v>18</v>
      </c>
      <c r="L2707" t="s">
        <v>19</v>
      </c>
    </row>
    <row r="2708" spans="1:12">
      <c r="A2708">
        <v>3561</v>
      </c>
      <c r="B2708" t="s">
        <v>3865</v>
      </c>
      <c r="C2708" t="s">
        <v>9629</v>
      </c>
      <c r="D2708" t="s">
        <v>14</v>
      </c>
      <c r="E2708" t="s">
        <v>9630</v>
      </c>
      <c r="F2708" t="s">
        <v>349</v>
      </c>
      <c r="G2708" t="str">
        <f>"9011040"</f>
        <v>0</v>
      </c>
      <c r="H2708">
        <v>900.0</v>
      </c>
      <c r="I2708">
        <v>105.0</v>
      </c>
      <c r="J2708" t="s">
        <v>9631</v>
      </c>
      <c r="K2708" t="s">
        <v>18</v>
      </c>
      <c r="L2708" t="s">
        <v>19</v>
      </c>
    </row>
    <row r="2709" spans="1:12">
      <c r="A2709">
        <v>3562</v>
      </c>
      <c r="B2709" t="s">
        <v>5328</v>
      </c>
      <c r="C2709" t="s">
        <v>9632</v>
      </c>
      <c r="D2709" t="s">
        <v>14</v>
      </c>
      <c r="E2709" t="s">
        <v>9633</v>
      </c>
      <c r="F2709" t="s">
        <v>1652</v>
      </c>
      <c r="G2709" t="str">
        <f>"8026041"</f>
        <v>0</v>
      </c>
      <c r="H2709">
        <v>900.0</v>
      </c>
      <c r="I2709">
        <v>120.0</v>
      </c>
      <c r="J2709" t="s">
        <v>9634</v>
      </c>
      <c r="K2709" t="s">
        <v>18</v>
      </c>
      <c r="L2709" t="s">
        <v>19</v>
      </c>
    </row>
    <row r="2710" spans="1:12">
      <c r="A2710">
        <v>3563</v>
      </c>
      <c r="B2710" t="s">
        <v>9635</v>
      </c>
      <c r="C2710" t="s">
        <v>9636</v>
      </c>
      <c r="D2710" t="s">
        <v>14</v>
      </c>
      <c r="E2710" t="s">
        <v>9637</v>
      </c>
      <c r="F2710" t="s">
        <v>960</v>
      </c>
      <c r="G2710" t="str">
        <f>"0021021"</f>
        <v>0</v>
      </c>
      <c r="H2710">
        <v>1650.0</v>
      </c>
      <c r="I2710">
        <v>247.5</v>
      </c>
      <c r="J2710" t="s">
        <v>3764</v>
      </c>
      <c r="K2710" t="s">
        <v>18</v>
      </c>
      <c r="L2710" t="s">
        <v>19</v>
      </c>
    </row>
    <row r="2711" spans="1:12">
      <c r="A2711">
        <v>3564</v>
      </c>
      <c r="B2711" t="s">
        <v>9638</v>
      </c>
      <c r="C2711" t="s">
        <v>9639</v>
      </c>
      <c r="D2711" t="s">
        <v>14</v>
      </c>
      <c r="E2711" t="s">
        <v>9640</v>
      </c>
      <c r="F2711" t="s">
        <v>9641</v>
      </c>
      <c r="G2711" t="str">
        <f>"7015083"</f>
        <v>0</v>
      </c>
      <c r="H2711">
        <v>2458.0</v>
      </c>
      <c r="I2711">
        <v>500.0</v>
      </c>
      <c r="J2711" t="s">
        <v>5408</v>
      </c>
      <c r="K2711" t="s">
        <v>18</v>
      </c>
      <c r="L2711" t="s">
        <v>19</v>
      </c>
    </row>
    <row r="2712" spans="1:12">
      <c r="A2712">
        <v>3565</v>
      </c>
      <c r="B2712" t="s">
        <v>9642</v>
      </c>
      <c r="C2712" t="s">
        <v>9643</v>
      </c>
      <c r="D2712" t="s">
        <v>45</v>
      </c>
      <c r="E2712" t="s">
        <v>9644</v>
      </c>
      <c r="F2712" t="s">
        <v>195</v>
      </c>
      <c r="G2712" t="str">
        <f>"0017051"</f>
        <v>0</v>
      </c>
      <c r="H2712">
        <v>1200.0</v>
      </c>
      <c r="I2712">
        <v>180.0</v>
      </c>
      <c r="J2712" t="s">
        <v>9645</v>
      </c>
      <c r="K2712" t="s">
        <v>18</v>
      </c>
      <c r="L2712" t="s">
        <v>19</v>
      </c>
    </row>
    <row r="2713" spans="1:12">
      <c r="A2713">
        <v>3567</v>
      </c>
      <c r="B2713" t="s">
        <v>9646</v>
      </c>
      <c r="C2713" t="s">
        <v>7309</v>
      </c>
      <c r="D2713" t="s">
        <v>45</v>
      </c>
      <c r="E2713" t="s">
        <v>9647</v>
      </c>
      <c r="F2713" t="s">
        <v>195</v>
      </c>
      <c r="G2713" t="str">
        <f>"0017051"</f>
        <v>0</v>
      </c>
      <c r="H2713">
        <v>900.0</v>
      </c>
      <c r="I2713">
        <v>120.0</v>
      </c>
      <c r="J2713" t="s">
        <v>287</v>
      </c>
      <c r="K2713" t="s">
        <v>18</v>
      </c>
      <c r="L2713" t="s">
        <v>19</v>
      </c>
    </row>
    <row r="2714" spans="1:12">
      <c r="A2714">
        <v>3568</v>
      </c>
      <c r="B2714" t="s">
        <v>9648</v>
      </c>
      <c r="C2714" t="s">
        <v>9649</v>
      </c>
      <c r="D2714" t="s">
        <v>45</v>
      </c>
      <c r="E2714" t="s">
        <v>9650</v>
      </c>
      <c r="F2714" t="s">
        <v>1624</v>
      </c>
      <c r="G2714" t="str">
        <f>"8011060"</f>
        <v>0</v>
      </c>
      <c r="H2714">
        <v>2000.0</v>
      </c>
      <c r="I2714">
        <v>300.0</v>
      </c>
      <c r="J2714" t="s">
        <v>909</v>
      </c>
      <c r="K2714" t="s">
        <v>18</v>
      </c>
      <c r="L2714" t="s">
        <v>19</v>
      </c>
    </row>
    <row r="2715" spans="1:12">
      <c r="A2715">
        <v>3569</v>
      </c>
      <c r="B2715" t="s">
        <v>9651</v>
      </c>
      <c r="C2715" t="s">
        <v>9652</v>
      </c>
      <c r="D2715" t="s">
        <v>45</v>
      </c>
      <c r="E2715" t="s">
        <v>9653</v>
      </c>
      <c r="F2715" t="s">
        <v>9654</v>
      </c>
      <c r="G2715" t="str">
        <f>"0036010"</f>
        <v>0</v>
      </c>
      <c r="H2715">
        <v>1650.0</v>
      </c>
      <c r="I2715">
        <v>597.5</v>
      </c>
      <c r="J2715" t="s">
        <v>884</v>
      </c>
      <c r="K2715" t="s">
        <v>18</v>
      </c>
      <c r="L2715" t="s">
        <v>19</v>
      </c>
    </row>
    <row r="2716" spans="1:12">
      <c r="A2716">
        <v>3571</v>
      </c>
      <c r="B2716" t="s">
        <v>9655</v>
      </c>
      <c r="C2716" t="s">
        <v>9656</v>
      </c>
      <c r="D2716" t="s">
        <v>14</v>
      </c>
      <c r="E2716" t="s">
        <v>9657</v>
      </c>
      <c r="F2716" t="s">
        <v>3480</v>
      </c>
      <c r="G2716" t="str">
        <f>"0103021"</f>
        <v>0</v>
      </c>
      <c r="H2716">
        <v>1400.0</v>
      </c>
      <c r="I2716">
        <v>210.0</v>
      </c>
      <c r="J2716" t="s">
        <v>2694</v>
      </c>
      <c r="K2716" t="s">
        <v>18</v>
      </c>
      <c r="L2716" t="s">
        <v>19</v>
      </c>
    </row>
    <row r="2717" spans="1:12">
      <c r="A2717">
        <v>3572</v>
      </c>
      <c r="B2717" t="s">
        <v>9658</v>
      </c>
      <c r="C2717" t="s">
        <v>9659</v>
      </c>
      <c r="D2717" t="s">
        <v>45</v>
      </c>
      <c r="E2717" t="s">
        <v>9660</v>
      </c>
      <c r="F2717" t="s">
        <v>81</v>
      </c>
      <c r="G2717" t="str">
        <f>"0093021"</f>
        <v>0</v>
      </c>
      <c r="H2717">
        <v>900.0</v>
      </c>
      <c r="I2717">
        <v>105.0</v>
      </c>
      <c r="J2717" t="s">
        <v>888</v>
      </c>
      <c r="K2717" t="s">
        <v>18</v>
      </c>
      <c r="L2717" t="s">
        <v>19</v>
      </c>
    </row>
    <row r="2718" spans="1:12">
      <c r="A2718">
        <v>3573</v>
      </c>
      <c r="B2718" t="s">
        <v>4818</v>
      </c>
      <c r="C2718" t="s">
        <v>9661</v>
      </c>
      <c r="D2718" t="s">
        <v>14</v>
      </c>
      <c r="E2718" t="s">
        <v>9662</v>
      </c>
      <c r="F2718" t="s">
        <v>81</v>
      </c>
      <c r="G2718" t="str">
        <f>"0093021"</f>
        <v>0</v>
      </c>
      <c r="H2718">
        <v>900.0</v>
      </c>
      <c r="I2718">
        <v>105.0</v>
      </c>
      <c r="J2718" t="s">
        <v>1489</v>
      </c>
      <c r="K2718" t="s">
        <v>18</v>
      </c>
      <c r="L2718" t="s">
        <v>19</v>
      </c>
    </row>
    <row r="2719" spans="1:12">
      <c r="A2719">
        <v>3574</v>
      </c>
      <c r="B2719" t="s">
        <v>9663</v>
      </c>
      <c r="C2719" t="s">
        <v>9664</v>
      </c>
      <c r="D2719" t="s">
        <v>45</v>
      </c>
      <c r="E2719" t="s">
        <v>9665</v>
      </c>
      <c r="F2719" t="s">
        <v>81</v>
      </c>
      <c r="G2719" t="str">
        <f>"0093021"</f>
        <v>0</v>
      </c>
      <c r="H2719">
        <v>900.0</v>
      </c>
      <c r="I2719">
        <v>105.0</v>
      </c>
      <c r="J2719" t="s">
        <v>9666</v>
      </c>
      <c r="K2719" t="s">
        <v>18</v>
      </c>
      <c r="L2719" t="s">
        <v>19</v>
      </c>
    </row>
    <row r="2720" spans="1:12">
      <c r="A2720">
        <v>3575</v>
      </c>
      <c r="B2720" t="s">
        <v>9667</v>
      </c>
      <c r="C2720" t="s">
        <v>9668</v>
      </c>
      <c r="D2720" t="s">
        <v>14</v>
      </c>
      <c r="E2720" t="s">
        <v>9669</v>
      </c>
      <c r="F2720" t="s">
        <v>31</v>
      </c>
      <c r="G2720" t="str">
        <f>"0103050"</f>
        <v>0</v>
      </c>
      <c r="H2720">
        <v>900.0</v>
      </c>
      <c r="I2720">
        <v>135.0</v>
      </c>
      <c r="J2720" t="s">
        <v>9397</v>
      </c>
      <c r="K2720" t="s">
        <v>18</v>
      </c>
      <c r="L2720" t="s">
        <v>19</v>
      </c>
    </row>
    <row r="2721" spans="1:12">
      <c r="A2721">
        <v>3576</v>
      </c>
      <c r="B2721" t="s">
        <v>9670</v>
      </c>
      <c r="C2721" t="s">
        <v>9671</v>
      </c>
      <c r="D2721" t="s">
        <v>14</v>
      </c>
      <c r="E2721" t="s">
        <v>9672</v>
      </c>
      <c r="F2721" t="s">
        <v>3175</v>
      </c>
      <c r="G2721" t="str">
        <f>"0054022"</f>
        <v>0</v>
      </c>
      <c r="H2721">
        <v>1700.0</v>
      </c>
      <c r="I2721">
        <v>255.0</v>
      </c>
      <c r="J2721" t="s">
        <v>1936</v>
      </c>
      <c r="K2721" t="s">
        <v>18</v>
      </c>
      <c r="L2721" t="s">
        <v>19</v>
      </c>
    </row>
    <row r="2722" spans="1:12">
      <c r="A2722">
        <v>3577</v>
      </c>
      <c r="B2722" t="s">
        <v>9673</v>
      </c>
      <c r="C2722" t="s">
        <v>9674</v>
      </c>
      <c r="D2722" t="s">
        <v>45</v>
      </c>
      <c r="E2722" t="s">
        <v>9675</v>
      </c>
      <c r="F2722" t="s">
        <v>195</v>
      </c>
      <c r="G2722" t="str">
        <f>"0017051"</f>
        <v>0</v>
      </c>
      <c r="H2722">
        <v>1650.0</v>
      </c>
      <c r="I2722">
        <v>247.5</v>
      </c>
      <c r="J2722" t="s">
        <v>1476</v>
      </c>
      <c r="K2722" t="s">
        <v>18</v>
      </c>
      <c r="L2722" t="s">
        <v>19</v>
      </c>
    </row>
    <row r="2723" spans="1:12">
      <c r="A2723">
        <v>3578</v>
      </c>
      <c r="B2723" t="s">
        <v>9676</v>
      </c>
      <c r="C2723" t="s">
        <v>9677</v>
      </c>
      <c r="D2723" t="s">
        <v>45</v>
      </c>
      <c r="E2723" t="s">
        <v>9678</v>
      </c>
      <c r="F2723" t="s">
        <v>6235</v>
      </c>
      <c r="G2723" t="str">
        <f>"0061080"</f>
        <v>0</v>
      </c>
      <c r="H2723">
        <v>1430.0</v>
      </c>
      <c r="I2723">
        <v>214.5</v>
      </c>
      <c r="J2723" t="s">
        <v>1106</v>
      </c>
      <c r="K2723" t="s">
        <v>18</v>
      </c>
      <c r="L2723" t="s">
        <v>19</v>
      </c>
    </row>
    <row r="2724" spans="1:12">
      <c r="A2724">
        <v>3579</v>
      </c>
      <c r="B2724" t="s">
        <v>9679</v>
      </c>
      <c r="C2724" t="s">
        <v>9680</v>
      </c>
      <c r="D2724" t="s">
        <v>45</v>
      </c>
      <c r="E2724" t="s">
        <v>9681</v>
      </c>
      <c r="F2724" t="s">
        <v>455</v>
      </c>
      <c r="G2724" t="str">
        <f>"1021030"</f>
        <v>0</v>
      </c>
      <c r="H2724">
        <v>1000.0</v>
      </c>
      <c r="I2724">
        <v>150.0</v>
      </c>
      <c r="J2724" t="s">
        <v>9401</v>
      </c>
      <c r="K2724" t="s">
        <v>18</v>
      </c>
      <c r="L2724" t="s">
        <v>19</v>
      </c>
    </row>
    <row r="2725" spans="1:12">
      <c r="A2725">
        <v>3581</v>
      </c>
      <c r="B2725" t="s">
        <v>9682</v>
      </c>
      <c r="C2725" t="s">
        <v>9683</v>
      </c>
      <c r="D2725" t="s">
        <v>45</v>
      </c>
      <c r="E2725" t="s">
        <v>9684</v>
      </c>
      <c r="F2725" t="s">
        <v>81</v>
      </c>
      <c r="G2725" t="str">
        <f>"0093021"</f>
        <v>0</v>
      </c>
      <c r="H2725">
        <v>900.0</v>
      </c>
      <c r="I2725">
        <v>105.0</v>
      </c>
      <c r="J2725" t="s">
        <v>9183</v>
      </c>
      <c r="K2725" t="s">
        <v>18</v>
      </c>
      <c r="L2725" t="s">
        <v>19</v>
      </c>
    </row>
    <row r="2726" spans="1:12">
      <c r="A2726">
        <v>3582</v>
      </c>
      <c r="B2726" t="s">
        <v>9685</v>
      </c>
      <c r="C2726" t="s">
        <v>9686</v>
      </c>
      <c r="D2726" t="s">
        <v>45</v>
      </c>
      <c r="E2726" t="s">
        <v>9687</v>
      </c>
      <c r="F2726" t="s">
        <v>738</v>
      </c>
      <c r="G2726" t="str">
        <f>"0101110"</f>
        <v>0</v>
      </c>
      <c r="H2726">
        <v>900.0</v>
      </c>
      <c r="I2726">
        <v>105.0</v>
      </c>
      <c r="J2726" t="s">
        <v>9688</v>
      </c>
      <c r="K2726" t="s">
        <v>18</v>
      </c>
      <c r="L2726" t="s">
        <v>19</v>
      </c>
    </row>
    <row r="2727" spans="1:12">
      <c r="A2727">
        <v>3583</v>
      </c>
      <c r="B2727" t="s">
        <v>1457</v>
      </c>
      <c r="C2727" t="s">
        <v>9689</v>
      </c>
      <c r="D2727" t="s">
        <v>14</v>
      </c>
      <c r="E2727" t="s">
        <v>9690</v>
      </c>
      <c r="F2727" t="s">
        <v>738</v>
      </c>
      <c r="G2727" t="str">
        <f>"0101110"</f>
        <v>0</v>
      </c>
      <c r="H2727">
        <v>900.0</v>
      </c>
      <c r="I2727">
        <v>105.0</v>
      </c>
      <c r="J2727" t="s">
        <v>4627</v>
      </c>
      <c r="K2727" t="s">
        <v>18</v>
      </c>
      <c r="L2727" t="s">
        <v>19</v>
      </c>
    </row>
    <row r="2728" spans="1:12">
      <c r="A2728">
        <v>3584</v>
      </c>
      <c r="B2728" t="s">
        <v>9691</v>
      </c>
      <c r="C2728" t="s">
        <v>9692</v>
      </c>
      <c r="D2728" t="s">
        <v>45</v>
      </c>
      <c r="E2728" t="s">
        <v>9693</v>
      </c>
      <c r="F2728" t="s">
        <v>738</v>
      </c>
      <c r="G2728" t="str">
        <f>"0101110"</f>
        <v>0</v>
      </c>
      <c r="H2728">
        <v>900.0</v>
      </c>
      <c r="I2728">
        <v>105.0</v>
      </c>
      <c r="J2728" t="s">
        <v>9694</v>
      </c>
      <c r="K2728" t="s">
        <v>18</v>
      </c>
      <c r="L2728" t="s">
        <v>19</v>
      </c>
    </row>
    <row r="2729" spans="1:12">
      <c r="A2729">
        <v>3585</v>
      </c>
      <c r="B2729" t="s">
        <v>5092</v>
      </c>
      <c r="C2729" t="s">
        <v>9695</v>
      </c>
      <c r="D2729" t="s">
        <v>14</v>
      </c>
      <c r="E2729" t="s">
        <v>9696</v>
      </c>
      <c r="F2729" t="s">
        <v>349</v>
      </c>
      <c r="G2729" t="str">
        <f>"9011040"</f>
        <v>0</v>
      </c>
      <c r="H2729">
        <v>900.0</v>
      </c>
      <c r="I2729">
        <v>105.0</v>
      </c>
      <c r="J2729" t="s">
        <v>5119</v>
      </c>
      <c r="K2729" t="s">
        <v>18</v>
      </c>
      <c r="L2729" t="s">
        <v>19</v>
      </c>
    </row>
    <row r="2730" spans="1:12">
      <c r="A2730">
        <v>3586</v>
      </c>
      <c r="B2730" t="s">
        <v>9697</v>
      </c>
      <c r="C2730" t="s">
        <v>9698</v>
      </c>
      <c r="D2730" t="s">
        <v>14</v>
      </c>
      <c r="E2730" t="s">
        <v>9699</v>
      </c>
      <c r="F2730" t="s">
        <v>738</v>
      </c>
      <c r="G2730" t="str">
        <f>"0101110"</f>
        <v>0</v>
      </c>
      <c r="H2730">
        <v>900.0</v>
      </c>
      <c r="I2730">
        <v>105.0</v>
      </c>
      <c r="J2730" t="s">
        <v>4449</v>
      </c>
      <c r="K2730" t="s">
        <v>18</v>
      </c>
      <c r="L2730" t="s">
        <v>19</v>
      </c>
    </row>
    <row r="2731" spans="1:12">
      <c r="A2731">
        <v>3587</v>
      </c>
      <c r="B2731" t="s">
        <v>9700</v>
      </c>
      <c r="C2731" t="s">
        <v>9701</v>
      </c>
      <c r="D2731" t="s">
        <v>45</v>
      </c>
      <c r="E2731" t="s">
        <v>9702</v>
      </c>
      <c r="F2731" t="s">
        <v>738</v>
      </c>
      <c r="G2731" t="str">
        <f>"0101110"</f>
        <v>0</v>
      </c>
      <c r="H2731">
        <v>900.0</v>
      </c>
      <c r="I2731">
        <v>105.0</v>
      </c>
      <c r="J2731" t="s">
        <v>9703</v>
      </c>
      <c r="K2731" t="s">
        <v>18</v>
      </c>
      <c r="L2731" t="s">
        <v>19</v>
      </c>
    </row>
    <row r="2732" spans="1:12">
      <c r="A2732">
        <v>3588</v>
      </c>
      <c r="B2732" t="s">
        <v>9704</v>
      </c>
      <c r="C2732" t="s">
        <v>9705</v>
      </c>
      <c r="D2732" t="s">
        <v>14</v>
      </c>
      <c r="E2732" t="s">
        <v>9706</v>
      </c>
      <c r="F2732" t="s">
        <v>1699</v>
      </c>
      <c r="G2732" t="str">
        <f>"9011031"</f>
        <v>0</v>
      </c>
      <c r="H2732">
        <v>900.0</v>
      </c>
      <c r="I2732">
        <v>116.25</v>
      </c>
      <c r="J2732" t="s">
        <v>2482</v>
      </c>
      <c r="K2732" t="s">
        <v>18</v>
      </c>
      <c r="L2732" t="s">
        <v>19</v>
      </c>
    </row>
    <row r="2733" spans="1:12">
      <c r="A2733">
        <v>3589</v>
      </c>
      <c r="B2733" t="s">
        <v>9707</v>
      </c>
      <c r="C2733" t="s">
        <v>8992</v>
      </c>
      <c r="D2733" t="s">
        <v>45</v>
      </c>
      <c r="E2733" t="s">
        <v>9708</v>
      </c>
      <c r="F2733" t="s">
        <v>1699</v>
      </c>
      <c r="G2733" t="str">
        <f>"9011031"</f>
        <v>0</v>
      </c>
      <c r="H2733">
        <v>900.0</v>
      </c>
      <c r="I2733">
        <v>135.0</v>
      </c>
      <c r="J2733" t="s">
        <v>6337</v>
      </c>
      <c r="K2733" t="s">
        <v>18</v>
      </c>
      <c r="L2733" t="s">
        <v>19</v>
      </c>
    </row>
    <row r="2734" spans="1:12">
      <c r="A2734">
        <v>3590</v>
      </c>
      <c r="B2734" t="s">
        <v>9709</v>
      </c>
      <c r="C2734" t="s">
        <v>1576</v>
      </c>
      <c r="D2734" t="s">
        <v>45</v>
      </c>
      <c r="E2734" t="s">
        <v>9710</v>
      </c>
      <c r="F2734" t="s">
        <v>738</v>
      </c>
      <c r="G2734" t="str">
        <f>"0101110"</f>
        <v>0</v>
      </c>
      <c r="H2734">
        <v>900.0</v>
      </c>
      <c r="I2734">
        <v>105.0</v>
      </c>
      <c r="J2734" t="s">
        <v>7215</v>
      </c>
      <c r="K2734" t="s">
        <v>18</v>
      </c>
      <c r="L2734" t="s">
        <v>19</v>
      </c>
    </row>
    <row r="2735" spans="1:12">
      <c r="A2735">
        <v>3591</v>
      </c>
      <c r="B2735" t="s">
        <v>9711</v>
      </c>
      <c r="C2735" t="s">
        <v>9712</v>
      </c>
      <c r="D2735" t="s">
        <v>45</v>
      </c>
      <c r="E2735" t="s">
        <v>9713</v>
      </c>
      <c r="F2735" t="s">
        <v>243</v>
      </c>
      <c r="G2735" t="str">
        <f>"0095050"</f>
        <v>0</v>
      </c>
      <c r="H2735">
        <v>900.0</v>
      </c>
      <c r="I2735">
        <v>105.0</v>
      </c>
      <c r="J2735" t="s">
        <v>7076</v>
      </c>
      <c r="K2735" t="s">
        <v>18</v>
      </c>
      <c r="L2735" t="s">
        <v>19</v>
      </c>
    </row>
    <row r="2736" spans="1:12">
      <c r="A2736">
        <v>3592</v>
      </c>
      <c r="B2736" t="s">
        <v>9714</v>
      </c>
      <c r="C2736" t="s">
        <v>9715</v>
      </c>
      <c r="D2736" t="s">
        <v>45</v>
      </c>
      <c r="E2736" t="s">
        <v>9716</v>
      </c>
      <c r="F2736" t="s">
        <v>81</v>
      </c>
      <c r="G2736" t="str">
        <f>"0093021"</f>
        <v>0</v>
      </c>
      <c r="H2736">
        <v>900.0</v>
      </c>
      <c r="I2736">
        <v>105.0</v>
      </c>
      <c r="J2736" t="s">
        <v>3625</v>
      </c>
      <c r="K2736" t="s">
        <v>18</v>
      </c>
      <c r="L2736" t="s">
        <v>19</v>
      </c>
    </row>
    <row r="2737" spans="1:12">
      <c r="A2737">
        <v>3593</v>
      </c>
      <c r="B2737" t="s">
        <v>9717</v>
      </c>
      <c r="C2737" t="s">
        <v>9718</v>
      </c>
      <c r="D2737" t="s">
        <v>45</v>
      </c>
      <c r="E2737" t="s">
        <v>9719</v>
      </c>
      <c r="F2737" t="s">
        <v>331</v>
      </c>
      <c r="G2737" t="str">
        <f>"0101300"</f>
        <v>0</v>
      </c>
      <c r="H2737">
        <v>900.0</v>
      </c>
      <c r="I2737">
        <v>105.0</v>
      </c>
      <c r="J2737" t="s">
        <v>9720</v>
      </c>
      <c r="K2737" t="s">
        <v>18</v>
      </c>
      <c r="L2737" t="s">
        <v>19</v>
      </c>
    </row>
    <row r="2738" spans="1:12">
      <c r="A2738">
        <v>3594</v>
      </c>
      <c r="B2738" t="s">
        <v>9721</v>
      </c>
      <c r="C2738" t="s">
        <v>9722</v>
      </c>
      <c r="D2738" t="s">
        <v>14</v>
      </c>
      <c r="E2738" t="s">
        <v>9723</v>
      </c>
      <c r="F2738" t="s">
        <v>168</v>
      </c>
      <c r="G2738" t="str">
        <f>"8035010"</f>
        <v>0</v>
      </c>
      <c r="H2738">
        <v>900.0</v>
      </c>
      <c r="I2738">
        <v>250.0</v>
      </c>
      <c r="J2738" t="s">
        <v>5019</v>
      </c>
      <c r="K2738" t="s">
        <v>18</v>
      </c>
      <c r="L2738" t="s">
        <v>19</v>
      </c>
    </row>
    <row r="2739" spans="1:12">
      <c r="A2739">
        <v>3595</v>
      </c>
      <c r="B2739" t="s">
        <v>9724</v>
      </c>
      <c r="C2739" t="s">
        <v>9725</v>
      </c>
      <c r="D2739" t="s">
        <v>14</v>
      </c>
      <c r="E2739" t="s">
        <v>9726</v>
      </c>
      <c r="F2739" t="s">
        <v>2155</v>
      </c>
      <c r="G2739" t="str">
        <f>"0013012"</f>
        <v>0</v>
      </c>
      <c r="H2739">
        <v>1685.0</v>
      </c>
      <c r="I2739">
        <v>252.75</v>
      </c>
      <c r="J2739" t="s">
        <v>9727</v>
      </c>
      <c r="K2739" t="s">
        <v>18</v>
      </c>
      <c r="L2739" t="s">
        <v>19</v>
      </c>
    </row>
    <row r="2740" spans="1:12">
      <c r="A2740">
        <v>3596</v>
      </c>
      <c r="B2740" t="s">
        <v>9728</v>
      </c>
      <c r="C2740" t="s">
        <v>9729</v>
      </c>
      <c r="D2740" t="s">
        <v>45</v>
      </c>
      <c r="E2740" t="s">
        <v>9730</v>
      </c>
      <c r="F2740" t="s">
        <v>81</v>
      </c>
      <c r="G2740" t="str">
        <f>"0093021"</f>
        <v>0</v>
      </c>
      <c r="H2740">
        <v>1120.0</v>
      </c>
      <c r="I2740">
        <v>168.0</v>
      </c>
      <c r="J2740" t="s">
        <v>9731</v>
      </c>
      <c r="K2740" t="s">
        <v>18</v>
      </c>
      <c r="L2740" t="s">
        <v>19</v>
      </c>
    </row>
    <row r="2741" spans="1:12">
      <c r="A2741">
        <v>3597</v>
      </c>
      <c r="B2741" t="s">
        <v>9732</v>
      </c>
      <c r="C2741" t="s">
        <v>9733</v>
      </c>
      <c r="D2741" t="s">
        <v>45</v>
      </c>
      <c r="E2741" t="s">
        <v>9734</v>
      </c>
      <c r="F2741" t="s">
        <v>331</v>
      </c>
      <c r="G2741" t="str">
        <f>"0101300"</f>
        <v>0</v>
      </c>
      <c r="H2741">
        <v>900.0</v>
      </c>
      <c r="I2741">
        <v>112.5</v>
      </c>
      <c r="J2741" t="s">
        <v>7561</v>
      </c>
      <c r="K2741" t="s">
        <v>18</v>
      </c>
      <c r="L2741" t="s">
        <v>19</v>
      </c>
    </row>
    <row r="2742" spans="1:12">
      <c r="A2742">
        <v>3598</v>
      </c>
      <c r="B2742" t="s">
        <v>9735</v>
      </c>
      <c r="C2742" t="s">
        <v>9736</v>
      </c>
      <c r="D2742" t="s">
        <v>45</v>
      </c>
      <c r="E2742" t="s">
        <v>9737</v>
      </c>
      <c r="F2742" t="s">
        <v>331</v>
      </c>
      <c r="G2742" t="str">
        <f>"0101300"</f>
        <v>0</v>
      </c>
      <c r="H2742">
        <v>900.0</v>
      </c>
      <c r="I2742">
        <v>105.0</v>
      </c>
      <c r="J2742" t="s">
        <v>9738</v>
      </c>
      <c r="K2742" t="s">
        <v>18</v>
      </c>
      <c r="L2742" t="s">
        <v>19</v>
      </c>
    </row>
    <row r="2743" spans="1:12">
      <c r="A2743">
        <v>3600</v>
      </c>
      <c r="B2743" t="s">
        <v>9739</v>
      </c>
      <c r="C2743" t="s">
        <v>7322</v>
      </c>
      <c r="D2743" t="s">
        <v>45</v>
      </c>
      <c r="E2743" t="s">
        <v>9740</v>
      </c>
      <c r="F2743" t="s">
        <v>738</v>
      </c>
      <c r="G2743" t="str">
        <f>"0101110"</f>
        <v>0</v>
      </c>
      <c r="H2743">
        <v>1000.0</v>
      </c>
      <c r="I2743">
        <v>150.0</v>
      </c>
      <c r="J2743" t="s">
        <v>9741</v>
      </c>
      <c r="K2743" t="s">
        <v>18</v>
      </c>
      <c r="L2743" t="s">
        <v>19</v>
      </c>
    </row>
    <row r="2744" spans="1:12">
      <c r="A2744">
        <v>3601</v>
      </c>
      <c r="B2744" t="s">
        <v>3195</v>
      </c>
      <c r="C2744" t="s">
        <v>2755</v>
      </c>
      <c r="D2744" t="s">
        <v>45</v>
      </c>
      <c r="E2744" t="s">
        <v>9742</v>
      </c>
      <c r="F2744" t="s">
        <v>331</v>
      </c>
      <c r="G2744" t="str">
        <f>"0101300"</f>
        <v>0</v>
      </c>
      <c r="H2744">
        <v>900.0</v>
      </c>
      <c r="I2744">
        <v>105.0</v>
      </c>
      <c r="J2744" t="s">
        <v>1386</v>
      </c>
      <c r="K2744" t="s">
        <v>18</v>
      </c>
      <c r="L2744" t="s">
        <v>19</v>
      </c>
    </row>
    <row r="2745" spans="1:12">
      <c r="A2745">
        <v>3602</v>
      </c>
      <c r="B2745" t="s">
        <v>9743</v>
      </c>
      <c r="C2745" t="s">
        <v>9744</v>
      </c>
      <c r="D2745" t="s">
        <v>45</v>
      </c>
      <c r="E2745" t="s">
        <v>9745</v>
      </c>
      <c r="F2745" t="s">
        <v>331</v>
      </c>
      <c r="G2745" t="str">
        <f>"0101300"</f>
        <v>0</v>
      </c>
      <c r="H2745">
        <v>900.0</v>
      </c>
      <c r="I2745">
        <v>105.0</v>
      </c>
      <c r="J2745" t="s">
        <v>9746</v>
      </c>
      <c r="K2745" t="s">
        <v>18</v>
      </c>
      <c r="L2745" t="s">
        <v>19</v>
      </c>
    </row>
    <row r="2746" spans="1:12">
      <c r="A2746">
        <v>3603</v>
      </c>
      <c r="B2746" t="s">
        <v>9747</v>
      </c>
      <c r="C2746" t="s">
        <v>9748</v>
      </c>
      <c r="D2746" t="s">
        <v>45</v>
      </c>
      <c r="E2746" t="s">
        <v>9749</v>
      </c>
      <c r="F2746" t="s">
        <v>81</v>
      </c>
      <c r="G2746" t="str">
        <f>"0093021"</f>
        <v>0</v>
      </c>
      <c r="H2746">
        <v>900.0</v>
      </c>
      <c r="I2746">
        <v>105.0</v>
      </c>
      <c r="J2746" t="s">
        <v>9303</v>
      </c>
      <c r="K2746" t="s">
        <v>18</v>
      </c>
      <c r="L2746" t="s">
        <v>19</v>
      </c>
    </row>
    <row r="2747" spans="1:12">
      <c r="A2747">
        <v>3605</v>
      </c>
      <c r="B2747" t="s">
        <v>9750</v>
      </c>
      <c r="C2747" t="s">
        <v>9751</v>
      </c>
      <c r="D2747" t="s">
        <v>45</v>
      </c>
      <c r="E2747" t="s">
        <v>9752</v>
      </c>
      <c r="F2747" t="s">
        <v>738</v>
      </c>
      <c r="G2747" t="str">
        <f>"0101110"</f>
        <v>0</v>
      </c>
      <c r="H2747">
        <v>900.0</v>
      </c>
      <c r="I2747">
        <v>105.0</v>
      </c>
      <c r="J2747" t="s">
        <v>8760</v>
      </c>
      <c r="K2747" t="s">
        <v>18</v>
      </c>
      <c r="L2747" t="s">
        <v>19</v>
      </c>
    </row>
    <row r="2748" spans="1:12">
      <c r="A2748">
        <v>3606</v>
      </c>
      <c r="B2748" t="s">
        <v>9753</v>
      </c>
      <c r="C2748" t="s">
        <v>7640</v>
      </c>
      <c r="D2748" t="s">
        <v>14</v>
      </c>
      <c r="E2748" t="s">
        <v>9754</v>
      </c>
      <c r="F2748" t="s">
        <v>1699</v>
      </c>
      <c r="G2748" t="str">
        <f>"9011031"</f>
        <v>0</v>
      </c>
      <c r="H2748">
        <v>900.0</v>
      </c>
      <c r="I2748">
        <v>105.0</v>
      </c>
      <c r="J2748" t="s">
        <v>3189</v>
      </c>
      <c r="K2748" t="s">
        <v>18</v>
      </c>
      <c r="L2748" t="s">
        <v>19</v>
      </c>
    </row>
    <row r="2749" spans="1:12">
      <c r="A2749">
        <v>3607</v>
      </c>
      <c r="B2749" t="s">
        <v>9755</v>
      </c>
      <c r="C2749" t="s">
        <v>9756</v>
      </c>
      <c r="D2749" t="s">
        <v>45</v>
      </c>
      <c r="E2749" t="s">
        <v>9757</v>
      </c>
      <c r="F2749" t="s">
        <v>81</v>
      </c>
      <c r="G2749" t="str">
        <f>"0093021"</f>
        <v>0</v>
      </c>
      <c r="H2749">
        <v>900.0</v>
      </c>
      <c r="I2749">
        <v>127.0</v>
      </c>
      <c r="J2749" t="s">
        <v>6363</v>
      </c>
      <c r="K2749" t="s">
        <v>18</v>
      </c>
      <c r="L2749" t="s">
        <v>19</v>
      </c>
    </row>
    <row r="2750" spans="1:12">
      <c r="A2750">
        <v>3608</v>
      </c>
      <c r="B2750" t="s">
        <v>9758</v>
      </c>
      <c r="C2750" t="s">
        <v>9759</v>
      </c>
      <c r="D2750" t="s">
        <v>45</v>
      </c>
      <c r="E2750" t="s">
        <v>9760</v>
      </c>
      <c r="F2750" t="s">
        <v>331</v>
      </c>
      <c r="G2750" t="str">
        <f>"0101300"</f>
        <v>0</v>
      </c>
      <c r="H2750">
        <v>900.0</v>
      </c>
      <c r="I2750">
        <v>105.0</v>
      </c>
      <c r="J2750" t="s">
        <v>3760</v>
      </c>
      <c r="K2750" t="s">
        <v>18</v>
      </c>
      <c r="L2750" t="s">
        <v>19</v>
      </c>
    </row>
    <row r="2751" spans="1:12">
      <c r="A2751">
        <v>3609</v>
      </c>
      <c r="B2751" t="s">
        <v>9761</v>
      </c>
      <c r="C2751" t="s">
        <v>9762</v>
      </c>
      <c r="D2751" t="s">
        <v>14</v>
      </c>
      <c r="E2751" t="s">
        <v>9763</v>
      </c>
      <c r="F2751" t="s">
        <v>331</v>
      </c>
      <c r="G2751" t="str">
        <f>"0101300"</f>
        <v>0</v>
      </c>
      <c r="H2751">
        <v>900.0</v>
      </c>
      <c r="I2751">
        <v>105.0</v>
      </c>
      <c r="J2751" t="s">
        <v>9764</v>
      </c>
      <c r="K2751" t="s">
        <v>18</v>
      </c>
      <c r="L2751" t="s">
        <v>19</v>
      </c>
    </row>
    <row r="2752" spans="1:12">
      <c r="A2752">
        <v>3610</v>
      </c>
      <c r="B2752" t="s">
        <v>9765</v>
      </c>
      <c r="C2752" t="s">
        <v>9766</v>
      </c>
      <c r="D2752" t="s">
        <v>45</v>
      </c>
      <c r="E2752" t="s">
        <v>9767</v>
      </c>
      <c r="F2752" t="s">
        <v>331</v>
      </c>
      <c r="G2752" t="str">
        <f>"0101300"</f>
        <v>0</v>
      </c>
      <c r="H2752">
        <v>1000.0</v>
      </c>
      <c r="I2752">
        <v>150.0</v>
      </c>
      <c r="J2752" t="s">
        <v>4623</v>
      </c>
      <c r="K2752" t="s">
        <v>18</v>
      </c>
      <c r="L2752" t="s">
        <v>19</v>
      </c>
    </row>
    <row r="2753" spans="1:12">
      <c r="A2753">
        <v>3611</v>
      </c>
      <c r="B2753" t="s">
        <v>9768</v>
      </c>
      <c r="C2753" t="s">
        <v>9769</v>
      </c>
      <c r="D2753" t="s">
        <v>45</v>
      </c>
      <c r="E2753" t="s">
        <v>9770</v>
      </c>
      <c r="F2753" t="s">
        <v>331</v>
      </c>
      <c r="G2753" t="str">
        <f>"0101300"</f>
        <v>0</v>
      </c>
      <c r="H2753">
        <v>900.0</v>
      </c>
      <c r="I2753">
        <v>105.0</v>
      </c>
      <c r="J2753" t="s">
        <v>7156</v>
      </c>
      <c r="K2753" t="s">
        <v>18</v>
      </c>
      <c r="L2753" t="s">
        <v>19</v>
      </c>
    </row>
    <row r="2754" spans="1:12">
      <c r="A2754">
        <v>3612</v>
      </c>
      <c r="B2754" t="s">
        <v>9771</v>
      </c>
      <c r="C2754" t="s">
        <v>9772</v>
      </c>
      <c r="D2754" t="s">
        <v>14</v>
      </c>
      <c r="E2754" t="s">
        <v>9773</v>
      </c>
      <c r="F2754" t="s">
        <v>331</v>
      </c>
      <c r="G2754" t="str">
        <f>"0101300"</f>
        <v>0</v>
      </c>
      <c r="H2754">
        <v>900.0</v>
      </c>
      <c r="I2754">
        <v>105.0</v>
      </c>
      <c r="J2754" t="s">
        <v>239</v>
      </c>
      <c r="K2754" t="s">
        <v>18</v>
      </c>
      <c r="L2754" t="s">
        <v>19</v>
      </c>
    </row>
    <row r="2755" spans="1:12">
      <c r="A2755">
        <v>3613</v>
      </c>
      <c r="B2755" t="s">
        <v>9774</v>
      </c>
      <c r="C2755" t="s">
        <v>9775</v>
      </c>
      <c r="D2755" t="s">
        <v>45</v>
      </c>
      <c r="E2755" t="s">
        <v>9776</v>
      </c>
      <c r="F2755" t="s">
        <v>331</v>
      </c>
      <c r="G2755" t="str">
        <f>"0101300"</f>
        <v>0</v>
      </c>
      <c r="H2755">
        <v>900.0</v>
      </c>
      <c r="I2755">
        <v>105.0</v>
      </c>
      <c r="J2755" t="s">
        <v>778</v>
      </c>
      <c r="K2755" t="s">
        <v>18</v>
      </c>
      <c r="L2755" t="s">
        <v>19</v>
      </c>
    </row>
    <row r="2756" spans="1:12">
      <c r="A2756">
        <v>3614</v>
      </c>
      <c r="B2756" t="s">
        <v>9777</v>
      </c>
      <c r="C2756" t="s">
        <v>9778</v>
      </c>
      <c r="D2756" t="s">
        <v>45</v>
      </c>
      <c r="E2756" t="s">
        <v>9779</v>
      </c>
      <c r="F2756" t="s">
        <v>81</v>
      </c>
      <c r="G2756" t="str">
        <f>"0093021"</f>
        <v>0</v>
      </c>
      <c r="H2756">
        <v>900.0</v>
      </c>
      <c r="I2756">
        <v>105.0</v>
      </c>
      <c r="J2756" t="s">
        <v>4441</v>
      </c>
      <c r="K2756" t="s">
        <v>18</v>
      </c>
      <c r="L2756" t="s">
        <v>19</v>
      </c>
    </row>
    <row r="2757" spans="1:12">
      <c r="A2757">
        <v>3615</v>
      </c>
      <c r="B2757" t="s">
        <v>9780</v>
      </c>
      <c r="C2757" t="s">
        <v>9781</v>
      </c>
      <c r="D2757" t="s">
        <v>45</v>
      </c>
      <c r="E2757" t="s">
        <v>9782</v>
      </c>
      <c r="F2757" t="s">
        <v>81</v>
      </c>
      <c r="G2757" t="str">
        <f>"0093021"</f>
        <v>0</v>
      </c>
      <c r="H2757">
        <v>900.0</v>
      </c>
      <c r="I2757">
        <v>129.0</v>
      </c>
      <c r="J2757" t="s">
        <v>9783</v>
      </c>
      <c r="K2757" t="s">
        <v>18</v>
      </c>
      <c r="L2757" t="s">
        <v>19</v>
      </c>
    </row>
    <row r="2758" spans="1:12">
      <c r="A2758">
        <v>3616</v>
      </c>
      <c r="B2758" t="s">
        <v>9784</v>
      </c>
      <c r="C2758" t="s">
        <v>9785</v>
      </c>
      <c r="D2758" t="s">
        <v>14</v>
      </c>
      <c r="E2758" t="s">
        <v>9786</v>
      </c>
      <c r="F2758" t="s">
        <v>81</v>
      </c>
      <c r="G2758" t="str">
        <f>"0093021"</f>
        <v>0</v>
      </c>
      <c r="H2758">
        <v>900.0</v>
      </c>
      <c r="I2758">
        <v>105.0</v>
      </c>
      <c r="J2758" t="s">
        <v>1556</v>
      </c>
      <c r="K2758" t="s">
        <v>18</v>
      </c>
      <c r="L2758" t="s">
        <v>19</v>
      </c>
    </row>
    <row r="2759" spans="1:12">
      <c r="A2759">
        <v>3617</v>
      </c>
      <c r="B2759" t="s">
        <v>9787</v>
      </c>
      <c r="C2759" t="s">
        <v>9788</v>
      </c>
      <c r="D2759" t="s">
        <v>45</v>
      </c>
      <c r="E2759" t="s">
        <v>9789</v>
      </c>
      <c r="F2759" t="s">
        <v>738</v>
      </c>
      <c r="G2759" t="str">
        <f>"0101110"</f>
        <v>0</v>
      </c>
      <c r="H2759">
        <v>900.0</v>
      </c>
      <c r="I2759">
        <v>120.0</v>
      </c>
      <c r="J2759" t="s">
        <v>37</v>
      </c>
      <c r="K2759" t="s">
        <v>18</v>
      </c>
      <c r="L2759" t="s">
        <v>19</v>
      </c>
    </row>
    <row r="2760" spans="1:12">
      <c r="A2760">
        <v>3618</v>
      </c>
      <c r="B2760" t="s">
        <v>9790</v>
      </c>
      <c r="C2760" t="s">
        <v>9791</v>
      </c>
      <c r="D2760" t="s">
        <v>14</v>
      </c>
      <c r="E2760" t="s">
        <v>9792</v>
      </c>
      <c r="F2760" t="s">
        <v>81</v>
      </c>
      <c r="G2760" t="str">
        <f>"0093021"</f>
        <v>0</v>
      </c>
      <c r="H2760">
        <v>900.0</v>
      </c>
      <c r="I2760">
        <v>105.0</v>
      </c>
      <c r="J2760" t="s">
        <v>1386</v>
      </c>
      <c r="K2760" t="s">
        <v>18</v>
      </c>
      <c r="L2760" t="s">
        <v>19</v>
      </c>
    </row>
    <row r="2761" spans="1:12">
      <c r="A2761">
        <v>3619</v>
      </c>
      <c r="B2761" t="s">
        <v>9793</v>
      </c>
      <c r="C2761" t="s">
        <v>9794</v>
      </c>
      <c r="D2761" t="s">
        <v>45</v>
      </c>
      <c r="E2761" t="s">
        <v>9795</v>
      </c>
      <c r="F2761" t="s">
        <v>81</v>
      </c>
      <c r="G2761" t="str">
        <f>"0093021"</f>
        <v>0</v>
      </c>
      <c r="H2761">
        <v>910.0</v>
      </c>
      <c r="I2761">
        <v>136.5</v>
      </c>
      <c r="J2761" t="s">
        <v>9796</v>
      </c>
      <c r="K2761" t="s">
        <v>18</v>
      </c>
      <c r="L2761" t="s">
        <v>19</v>
      </c>
    </row>
    <row r="2762" spans="1:12">
      <c r="A2762">
        <v>3620</v>
      </c>
      <c r="B2762" t="s">
        <v>9797</v>
      </c>
      <c r="C2762" t="s">
        <v>9798</v>
      </c>
      <c r="D2762" t="s">
        <v>45</v>
      </c>
      <c r="E2762" t="s">
        <v>9799</v>
      </c>
      <c r="F2762" t="s">
        <v>331</v>
      </c>
      <c r="G2762" t="str">
        <f>"0101300"</f>
        <v>0</v>
      </c>
      <c r="H2762">
        <v>900.0</v>
      </c>
      <c r="I2762">
        <v>105.0</v>
      </c>
      <c r="J2762" t="s">
        <v>9746</v>
      </c>
      <c r="K2762" t="s">
        <v>18</v>
      </c>
      <c r="L2762" t="s">
        <v>19</v>
      </c>
    </row>
    <row r="2763" spans="1:12">
      <c r="A2763">
        <v>3621</v>
      </c>
      <c r="B2763" t="s">
        <v>4122</v>
      </c>
      <c r="C2763" t="s">
        <v>9800</v>
      </c>
      <c r="D2763" t="s">
        <v>45</v>
      </c>
      <c r="E2763" t="s">
        <v>9801</v>
      </c>
      <c r="F2763" t="s">
        <v>331</v>
      </c>
      <c r="G2763" t="str">
        <f>"0101300"</f>
        <v>0</v>
      </c>
      <c r="H2763">
        <v>900.0</v>
      </c>
      <c r="I2763">
        <v>105.0</v>
      </c>
      <c r="J2763" t="s">
        <v>7033</v>
      </c>
      <c r="K2763" t="s">
        <v>18</v>
      </c>
      <c r="L2763" t="s">
        <v>19</v>
      </c>
    </row>
    <row r="2764" spans="1:12">
      <c r="A2764">
        <v>3624</v>
      </c>
      <c r="B2764" t="s">
        <v>9802</v>
      </c>
      <c r="C2764" t="s">
        <v>9803</v>
      </c>
      <c r="D2764" t="s">
        <v>45</v>
      </c>
      <c r="E2764" t="s">
        <v>9804</v>
      </c>
      <c r="F2764" t="s">
        <v>331</v>
      </c>
      <c r="G2764" t="str">
        <f>"0101300"</f>
        <v>0</v>
      </c>
      <c r="H2764">
        <v>900.0</v>
      </c>
      <c r="I2764">
        <v>105.0</v>
      </c>
      <c r="J2764" t="s">
        <v>3408</v>
      </c>
      <c r="K2764" t="s">
        <v>18</v>
      </c>
      <c r="L2764" t="s">
        <v>19</v>
      </c>
    </row>
    <row r="2765" spans="1:12">
      <c r="A2765">
        <v>3625</v>
      </c>
      <c r="B2765" t="s">
        <v>9805</v>
      </c>
      <c r="C2765" t="s">
        <v>9806</v>
      </c>
      <c r="D2765" t="s">
        <v>45</v>
      </c>
      <c r="E2765" t="s">
        <v>9807</v>
      </c>
      <c r="F2765" t="s">
        <v>81</v>
      </c>
      <c r="G2765" t="str">
        <f>"0093021"</f>
        <v>0</v>
      </c>
      <c r="H2765">
        <v>900.0</v>
      </c>
      <c r="I2765">
        <v>105.0</v>
      </c>
      <c r="J2765" t="s">
        <v>5497</v>
      </c>
      <c r="K2765" t="s">
        <v>18</v>
      </c>
      <c r="L2765" t="s">
        <v>19</v>
      </c>
    </row>
    <row r="2766" spans="1:12">
      <c r="A2766">
        <v>3626</v>
      </c>
      <c r="B2766" t="s">
        <v>9808</v>
      </c>
      <c r="C2766" t="s">
        <v>9809</v>
      </c>
      <c r="D2766" t="s">
        <v>45</v>
      </c>
      <c r="E2766" t="s">
        <v>9810</v>
      </c>
      <c r="F2766" t="s">
        <v>81</v>
      </c>
      <c r="G2766" t="str">
        <f>"0093021"</f>
        <v>0</v>
      </c>
      <c r="H2766">
        <v>900.0</v>
      </c>
      <c r="I2766">
        <v>105.0</v>
      </c>
      <c r="J2766" t="s">
        <v>2400</v>
      </c>
      <c r="K2766" t="s">
        <v>18</v>
      </c>
      <c r="L2766" t="s">
        <v>19</v>
      </c>
    </row>
    <row r="2767" spans="1:12">
      <c r="A2767">
        <v>3628</v>
      </c>
      <c r="B2767" t="s">
        <v>9811</v>
      </c>
      <c r="C2767" t="s">
        <v>9812</v>
      </c>
      <c r="D2767" t="s">
        <v>14</v>
      </c>
      <c r="E2767" t="s">
        <v>9813</v>
      </c>
      <c r="F2767" t="s">
        <v>331</v>
      </c>
      <c r="G2767" t="str">
        <f>"0101300"</f>
        <v>0</v>
      </c>
      <c r="H2767">
        <v>900.0</v>
      </c>
      <c r="I2767">
        <v>105.0</v>
      </c>
      <c r="J2767" t="s">
        <v>1254</v>
      </c>
      <c r="K2767" t="s">
        <v>18</v>
      </c>
      <c r="L2767" t="s">
        <v>19</v>
      </c>
    </row>
    <row r="2768" spans="1:12">
      <c r="A2768">
        <v>3629</v>
      </c>
      <c r="B2768" t="s">
        <v>9814</v>
      </c>
      <c r="C2768" t="s">
        <v>9815</v>
      </c>
      <c r="D2768" t="s">
        <v>45</v>
      </c>
      <c r="E2768" t="s">
        <v>9816</v>
      </c>
      <c r="F2768" t="s">
        <v>81</v>
      </c>
      <c r="G2768" t="str">
        <f>"0093021"</f>
        <v>0</v>
      </c>
      <c r="H2768">
        <v>900.0</v>
      </c>
      <c r="I2768">
        <v>105.0</v>
      </c>
      <c r="J2768" t="s">
        <v>1278</v>
      </c>
      <c r="K2768" t="s">
        <v>18</v>
      </c>
      <c r="L2768" t="s">
        <v>19</v>
      </c>
    </row>
    <row r="2769" spans="1:12">
      <c r="A2769">
        <v>3630</v>
      </c>
      <c r="B2769" t="s">
        <v>9817</v>
      </c>
      <c r="C2769" t="s">
        <v>9818</v>
      </c>
      <c r="D2769" t="s">
        <v>45</v>
      </c>
      <c r="E2769" t="s">
        <v>9819</v>
      </c>
      <c r="F2769" t="s">
        <v>331</v>
      </c>
      <c r="G2769" t="str">
        <f>"0101300"</f>
        <v>0</v>
      </c>
      <c r="H2769">
        <v>900.0</v>
      </c>
      <c r="I2769">
        <v>105.0</v>
      </c>
      <c r="J2769" t="s">
        <v>9820</v>
      </c>
      <c r="K2769" t="s">
        <v>18</v>
      </c>
      <c r="L2769" t="s">
        <v>19</v>
      </c>
    </row>
    <row r="2770" spans="1:12">
      <c r="A2770">
        <v>3631</v>
      </c>
      <c r="B2770" t="s">
        <v>9821</v>
      </c>
      <c r="C2770" t="s">
        <v>4322</v>
      </c>
      <c r="D2770" t="s">
        <v>45</v>
      </c>
      <c r="E2770" t="s">
        <v>9822</v>
      </c>
      <c r="F2770" t="s">
        <v>81</v>
      </c>
      <c r="G2770" t="str">
        <f>"0093021"</f>
        <v>0</v>
      </c>
      <c r="H2770">
        <v>900.0</v>
      </c>
      <c r="I2770">
        <v>105.0</v>
      </c>
      <c r="J2770" t="s">
        <v>9003</v>
      </c>
      <c r="K2770" t="s">
        <v>18</v>
      </c>
      <c r="L2770" t="s">
        <v>19</v>
      </c>
    </row>
    <row r="2771" spans="1:12">
      <c r="A2771">
        <v>3632</v>
      </c>
      <c r="B2771" t="s">
        <v>1383</v>
      </c>
      <c r="C2771" t="s">
        <v>9823</v>
      </c>
      <c r="D2771" t="s">
        <v>45</v>
      </c>
      <c r="E2771" t="s">
        <v>9824</v>
      </c>
      <c r="F2771" t="s">
        <v>81</v>
      </c>
      <c r="G2771" t="str">
        <f>"0093021"</f>
        <v>0</v>
      </c>
      <c r="H2771">
        <v>900.0</v>
      </c>
      <c r="I2771">
        <v>105.0</v>
      </c>
      <c r="J2771" t="s">
        <v>9825</v>
      </c>
      <c r="K2771" t="s">
        <v>18</v>
      </c>
      <c r="L2771" t="s">
        <v>19</v>
      </c>
    </row>
    <row r="2772" spans="1:12">
      <c r="A2772">
        <v>3633</v>
      </c>
      <c r="B2772" t="s">
        <v>4080</v>
      </c>
      <c r="C2772" t="s">
        <v>4909</v>
      </c>
      <c r="D2772" t="s">
        <v>45</v>
      </c>
      <c r="E2772" t="s">
        <v>9826</v>
      </c>
      <c r="F2772" t="s">
        <v>86</v>
      </c>
      <c r="G2772" t="str">
        <f>"0093030"</f>
        <v>0</v>
      </c>
      <c r="H2772">
        <v>1775.0</v>
      </c>
      <c r="I2772">
        <v>266.25</v>
      </c>
      <c r="J2772" t="s">
        <v>5132</v>
      </c>
      <c r="K2772" t="s">
        <v>18</v>
      </c>
      <c r="L2772" t="s">
        <v>19</v>
      </c>
    </row>
    <row r="2773" spans="1:12">
      <c r="A2773">
        <v>3634</v>
      </c>
      <c r="B2773" t="s">
        <v>9827</v>
      </c>
      <c r="C2773" t="s">
        <v>9828</v>
      </c>
      <c r="D2773" t="s">
        <v>14</v>
      </c>
      <c r="E2773" t="s">
        <v>9829</v>
      </c>
      <c r="F2773" t="s">
        <v>81</v>
      </c>
      <c r="G2773" t="str">
        <f>"0093021"</f>
        <v>0</v>
      </c>
      <c r="H2773">
        <v>900.0</v>
      </c>
      <c r="I2773">
        <v>105.0</v>
      </c>
      <c r="J2773" t="s">
        <v>9440</v>
      </c>
      <c r="K2773" t="s">
        <v>18</v>
      </c>
      <c r="L2773" t="s">
        <v>19</v>
      </c>
    </row>
    <row r="2774" spans="1:12">
      <c r="A2774">
        <v>3635</v>
      </c>
      <c r="B2774" t="s">
        <v>9830</v>
      </c>
      <c r="C2774" t="s">
        <v>838</v>
      </c>
      <c r="D2774" t="s">
        <v>45</v>
      </c>
      <c r="E2774" t="s">
        <v>9831</v>
      </c>
      <c r="F2774" t="s">
        <v>81</v>
      </c>
      <c r="G2774" t="str">
        <f>"0093021"</f>
        <v>0</v>
      </c>
      <c r="H2774">
        <v>800.0</v>
      </c>
      <c r="I2774">
        <v>0.0</v>
      </c>
      <c r="J2774" t="s">
        <v>1780</v>
      </c>
      <c r="K2774" t="s">
        <v>18</v>
      </c>
      <c r="L2774" t="s">
        <v>19</v>
      </c>
    </row>
    <row r="2775" spans="1:12">
      <c r="A2775">
        <v>3636</v>
      </c>
      <c r="B2775" t="s">
        <v>9832</v>
      </c>
      <c r="C2775" t="s">
        <v>9833</v>
      </c>
      <c r="D2775" t="s">
        <v>45</v>
      </c>
      <c r="E2775" t="s">
        <v>9834</v>
      </c>
      <c r="F2775" t="s">
        <v>81</v>
      </c>
      <c r="G2775" t="str">
        <f>"0093021"</f>
        <v>0</v>
      </c>
      <c r="H2775">
        <v>900.0</v>
      </c>
      <c r="I2775">
        <v>120.0</v>
      </c>
      <c r="J2775" t="s">
        <v>9746</v>
      </c>
      <c r="K2775" t="s">
        <v>18</v>
      </c>
      <c r="L2775" t="s">
        <v>19</v>
      </c>
    </row>
    <row r="2776" spans="1:12">
      <c r="A2776">
        <v>3637</v>
      </c>
      <c r="B2776" t="s">
        <v>9835</v>
      </c>
      <c r="C2776" t="s">
        <v>1202</v>
      </c>
      <c r="D2776" t="s">
        <v>14</v>
      </c>
      <c r="E2776" t="s">
        <v>9836</v>
      </c>
      <c r="F2776" t="s">
        <v>81</v>
      </c>
      <c r="G2776" t="str">
        <f>"0093021"</f>
        <v>0</v>
      </c>
      <c r="H2776">
        <v>900.0</v>
      </c>
      <c r="I2776">
        <v>120.0</v>
      </c>
      <c r="J2776" t="s">
        <v>7449</v>
      </c>
      <c r="K2776" t="s">
        <v>18</v>
      </c>
      <c r="L2776" t="s">
        <v>19</v>
      </c>
    </row>
    <row r="2777" spans="1:12">
      <c r="A2777">
        <v>3638</v>
      </c>
      <c r="B2777" t="s">
        <v>9837</v>
      </c>
      <c r="C2777" t="s">
        <v>9838</v>
      </c>
      <c r="D2777" t="s">
        <v>45</v>
      </c>
      <c r="E2777" t="s">
        <v>9839</v>
      </c>
      <c r="F2777" t="s">
        <v>81</v>
      </c>
      <c r="G2777" t="str">
        <f>"0093021"</f>
        <v>0</v>
      </c>
      <c r="H2777">
        <v>900.0</v>
      </c>
      <c r="I2777">
        <v>127.5</v>
      </c>
      <c r="J2777" t="s">
        <v>169</v>
      </c>
      <c r="K2777" t="s">
        <v>18</v>
      </c>
      <c r="L2777" t="s">
        <v>19</v>
      </c>
    </row>
    <row r="2778" spans="1:12">
      <c r="A2778">
        <v>3639</v>
      </c>
      <c r="B2778" t="s">
        <v>9840</v>
      </c>
      <c r="C2778" t="s">
        <v>9841</v>
      </c>
      <c r="D2778" t="s">
        <v>45</v>
      </c>
      <c r="E2778" t="s">
        <v>9842</v>
      </c>
      <c r="F2778" t="s">
        <v>81</v>
      </c>
      <c r="G2778" t="str">
        <f>"0093021"</f>
        <v>0</v>
      </c>
      <c r="H2778">
        <v>900.0</v>
      </c>
      <c r="I2778">
        <v>105.0</v>
      </c>
      <c r="J2778" t="s">
        <v>8809</v>
      </c>
      <c r="K2778" t="s">
        <v>18</v>
      </c>
      <c r="L2778" t="s">
        <v>19</v>
      </c>
    </row>
    <row r="2779" spans="1:12">
      <c r="A2779">
        <v>3640</v>
      </c>
      <c r="B2779" t="s">
        <v>9843</v>
      </c>
      <c r="C2779" t="s">
        <v>9844</v>
      </c>
      <c r="D2779" t="s">
        <v>45</v>
      </c>
      <c r="E2779" t="s">
        <v>9845</v>
      </c>
      <c r="F2779" t="s">
        <v>81</v>
      </c>
      <c r="G2779" t="str">
        <f>"0093021"</f>
        <v>0</v>
      </c>
      <c r="H2779">
        <v>900.0</v>
      </c>
      <c r="I2779">
        <v>105.0</v>
      </c>
      <c r="J2779" t="s">
        <v>8809</v>
      </c>
      <c r="K2779" t="s">
        <v>18</v>
      </c>
      <c r="L2779" t="s">
        <v>19</v>
      </c>
    </row>
    <row r="2780" spans="1:12">
      <c r="A2780">
        <v>3641</v>
      </c>
      <c r="B2780" t="s">
        <v>9846</v>
      </c>
      <c r="C2780" t="s">
        <v>9847</v>
      </c>
      <c r="D2780" t="s">
        <v>45</v>
      </c>
      <c r="E2780" t="s">
        <v>9848</v>
      </c>
      <c r="F2780" t="s">
        <v>243</v>
      </c>
      <c r="G2780" t="str">
        <f>"0095050"</f>
        <v>0</v>
      </c>
      <c r="H2780">
        <v>900.0</v>
      </c>
      <c r="I2780">
        <v>105.0</v>
      </c>
      <c r="J2780" t="s">
        <v>8809</v>
      </c>
      <c r="K2780" t="s">
        <v>18</v>
      </c>
      <c r="L2780" t="s">
        <v>19</v>
      </c>
    </row>
    <row r="2781" spans="1:12">
      <c r="A2781">
        <v>3642</v>
      </c>
      <c r="B2781" t="s">
        <v>9849</v>
      </c>
      <c r="C2781" t="s">
        <v>9850</v>
      </c>
      <c r="D2781" t="s">
        <v>45</v>
      </c>
      <c r="E2781" t="s">
        <v>9851</v>
      </c>
      <c r="F2781" t="s">
        <v>243</v>
      </c>
      <c r="G2781" t="str">
        <f>"0095050"</f>
        <v>0</v>
      </c>
      <c r="H2781">
        <v>900.0</v>
      </c>
      <c r="I2781">
        <v>105.0</v>
      </c>
      <c r="J2781" t="s">
        <v>8809</v>
      </c>
      <c r="K2781" t="s">
        <v>18</v>
      </c>
      <c r="L2781" t="s">
        <v>19</v>
      </c>
    </row>
    <row r="2782" spans="1:12">
      <c r="A2782">
        <v>3643</v>
      </c>
      <c r="B2782" t="s">
        <v>9852</v>
      </c>
      <c r="C2782" t="s">
        <v>9853</v>
      </c>
      <c r="D2782" t="s">
        <v>14</v>
      </c>
      <c r="E2782" t="s">
        <v>9854</v>
      </c>
      <c r="F2782" t="s">
        <v>81</v>
      </c>
      <c r="G2782" t="str">
        <f>"0093021"</f>
        <v>0</v>
      </c>
      <c r="H2782">
        <v>900.0</v>
      </c>
      <c r="I2782">
        <v>105.0</v>
      </c>
      <c r="J2782" t="s">
        <v>9855</v>
      </c>
      <c r="K2782" t="s">
        <v>18</v>
      </c>
      <c r="L2782" t="s">
        <v>19</v>
      </c>
    </row>
    <row r="2783" spans="1:12">
      <c r="A2783">
        <v>3644</v>
      </c>
      <c r="B2783" t="s">
        <v>9856</v>
      </c>
      <c r="C2783" t="s">
        <v>9857</v>
      </c>
      <c r="D2783" t="s">
        <v>14</v>
      </c>
      <c r="E2783" t="s">
        <v>9858</v>
      </c>
      <c r="F2783" t="s">
        <v>81</v>
      </c>
      <c r="G2783" t="str">
        <f>"0093021"</f>
        <v>0</v>
      </c>
      <c r="H2783">
        <v>900.0</v>
      </c>
      <c r="I2783">
        <v>105.0</v>
      </c>
      <c r="J2783" t="s">
        <v>8809</v>
      </c>
      <c r="K2783" t="s">
        <v>18</v>
      </c>
      <c r="L2783" t="s">
        <v>19</v>
      </c>
    </row>
    <row r="2784" spans="1:12">
      <c r="A2784">
        <v>3645</v>
      </c>
      <c r="B2784" t="s">
        <v>20</v>
      </c>
      <c r="C2784" t="s">
        <v>9859</v>
      </c>
      <c r="D2784" t="s">
        <v>14</v>
      </c>
      <c r="E2784" t="s">
        <v>9860</v>
      </c>
      <c r="F2784" t="s">
        <v>81</v>
      </c>
      <c r="G2784" t="str">
        <f>"0093021"</f>
        <v>0</v>
      </c>
      <c r="H2784">
        <v>900.0</v>
      </c>
      <c r="I2784">
        <v>105.0</v>
      </c>
      <c r="J2784" t="s">
        <v>8809</v>
      </c>
      <c r="K2784" t="s">
        <v>18</v>
      </c>
      <c r="L2784" t="s">
        <v>19</v>
      </c>
    </row>
    <row r="2785" spans="1:12">
      <c r="A2785">
        <v>3646</v>
      </c>
      <c r="B2785" t="s">
        <v>9861</v>
      </c>
      <c r="C2785" t="s">
        <v>9862</v>
      </c>
      <c r="D2785" t="s">
        <v>45</v>
      </c>
      <c r="E2785" t="s">
        <v>9863</v>
      </c>
      <c r="F2785" t="s">
        <v>81</v>
      </c>
      <c r="G2785" t="str">
        <f>"0093021"</f>
        <v>0</v>
      </c>
      <c r="H2785">
        <v>900.0</v>
      </c>
      <c r="I2785">
        <v>105.0</v>
      </c>
      <c r="J2785" t="s">
        <v>4743</v>
      </c>
      <c r="K2785" t="s">
        <v>18</v>
      </c>
      <c r="L2785" t="s">
        <v>19</v>
      </c>
    </row>
    <row r="2786" spans="1:12">
      <c r="A2786">
        <v>3647</v>
      </c>
      <c r="B2786" t="s">
        <v>9864</v>
      </c>
      <c r="C2786" t="s">
        <v>9865</v>
      </c>
      <c r="D2786" t="s">
        <v>45</v>
      </c>
      <c r="E2786" t="s">
        <v>9866</v>
      </c>
      <c r="F2786" t="s">
        <v>243</v>
      </c>
      <c r="G2786" t="str">
        <f>"0095050"</f>
        <v>0</v>
      </c>
      <c r="H2786">
        <v>900.0</v>
      </c>
      <c r="I2786">
        <v>105.0</v>
      </c>
      <c r="J2786" t="s">
        <v>9867</v>
      </c>
      <c r="K2786" t="s">
        <v>18</v>
      </c>
      <c r="L2786" t="s">
        <v>19</v>
      </c>
    </row>
    <row r="2787" spans="1:12">
      <c r="A2787">
        <v>3648</v>
      </c>
      <c r="B2787" t="s">
        <v>9868</v>
      </c>
      <c r="C2787" t="s">
        <v>9869</v>
      </c>
      <c r="D2787" t="s">
        <v>45</v>
      </c>
      <c r="E2787" t="s">
        <v>9870</v>
      </c>
      <c r="F2787" t="s">
        <v>243</v>
      </c>
      <c r="G2787" t="str">
        <f>"0095050"</f>
        <v>0</v>
      </c>
      <c r="H2787">
        <v>900.0</v>
      </c>
      <c r="I2787">
        <v>105.0</v>
      </c>
      <c r="J2787" t="s">
        <v>8809</v>
      </c>
      <c r="K2787" t="s">
        <v>18</v>
      </c>
      <c r="L2787" t="s">
        <v>19</v>
      </c>
    </row>
    <row r="2788" spans="1:12">
      <c r="A2788">
        <v>3649</v>
      </c>
      <c r="B2788" t="s">
        <v>9871</v>
      </c>
      <c r="C2788" t="s">
        <v>9872</v>
      </c>
      <c r="D2788" t="s">
        <v>45</v>
      </c>
      <c r="E2788" t="s">
        <v>9873</v>
      </c>
      <c r="F2788" t="s">
        <v>81</v>
      </c>
      <c r="G2788" t="str">
        <f>"0093021"</f>
        <v>0</v>
      </c>
      <c r="H2788">
        <v>900.0</v>
      </c>
      <c r="I2788">
        <v>105.0</v>
      </c>
      <c r="J2788" t="s">
        <v>1309</v>
      </c>
      <c r="K2788" t="s">
        <v>18</v>
      </c>
      <c r="L2788" t="s">
        <v>19</v>
      </c>
    </row>
    <row r="2789" spans="1:12">
      <c r="A2789">
        <v>3650</v>
      </c>
      <c r="B2789" t="s">
        <v>9874</v>
      </c>
      <c r="C2789" t="s">
        <v>9875</v>
      </c>
      <c r="D2789" t="s">
        <v>45</v>
      </c>
      <c r="E2789" t="s">
        <v>9876</v>
      </c>
      <c r="F2789" t="s">
        <v>81</v>
      </c>
      <c r="G2789" t="str">
        <f>"0093021"</f>
        <v>0</v>
      </c>
      <c r="H2789">
        <v>900.0</v>
      </c>
      <c r="I2789">
        <v>135.0</v>
      </c>
      <c r="J2789" t="s">
        <v>9877</v>
      </c>
      <c r="K2789" t="s">
        <v>18</v>
      </c>
      <c r="L2789" t="s">
        <v>19</v>
      </c>
    </row>
    <row r="2790" spans="1:12">
      <c r="A2790">
        <v>3652</v>
      </c>
      <c r="B2790" t="s">
        <v>9878</v>
      </c>
      <c r="C2790" t="s">
        <v>3854</v>
      </c>
      <c r="D2790" t="s">
        <v>14</v>
      </c>
      <c r="E2790" t="s">
        <v>9879</v>
      </c>
      <c r="F2790" t="s">
        <v>243</v>
      </c>
      <c r="G2790" t="str">
        <f>"0095050"</f>
        <v>0</v>
      </c>
      <c r="H2790">
        <v>900.0</v>
      </c>
      <c r="I2790">
        <v>105.0</v>
      </c>
      <c r="J2790" t="s">
        <v>8809</v>
      </c>
      <c r="K2790" t="s">
        <v>18</v>
      </c>
      <c r="L2790" t="s">
        <v>19</v>
      </c>
    </row>
    <row r="2791" spans="1:12">
      <c r="A2791">
        <v>3653</v>
      </c>
      <c r="B2791" t="s">
        <v>9880</v>
      </c>
      <c r="C2791" t="s">
        <v>9881</v>
      </c>
      <c r="D2791" t="s">
        <v>45</v>
      </c>
      <c r="E2791" t="s">
        <v>9882</v>
      </c>
      <c r="F2791" t="s">
        <v>738</v>
      </c>
      <c r="G2791" t="str">
        <f>"0101110"</f>
        <v>0</v>
      </c>
      <c r="H2791">
        <v>900.0</v>
      </c>
      <c r="I2791">
        <v>105.0</v>
      </c>
      <c r="J2791" t="s">
        <v>9883</v>
      </c>
      <c r="K2791" t="s">
        <v>18</v>
      </c>
      <c r="L2791" t="s">
        <v>19</v>
      </c>
    </row>
    <row r="2792" spans="1:12">
      <c r="A2792">
        <v>3654</v>
      </c>
      <c r="B2792" t="s">
        <v>9884</v>
      </c>
      <c r="C2792" t="s">
        <v>9885</v>
      </c>
      <c r="D2792" t="s">
        <v>14</v>
      </c>
      <c r="E2792" t="s">
        <v>9886</v>
      </c>
      <c r="F2792" t="s">
        <v>86</v>
      </c>
      <c r="G2792" t="str">
        <f>"0093030"</f>
        <v>0</v>
      </c>
      <c r="H2792">
        <v>900.0</v>
      </c>
      <c r="I2792">
        <v>105.0</v>
      </c>
      <c r="J2792" t="s">
        <v>8809</v>
      </c>
      <c r="K2792" t="s">
        <v>18</v>
      </c>
      <c r="L2792" t="s">
        <v>19</v>
      </c>
    </row>
    <row r="2793" spans="1:12">
      <c r="A2793">
        <v>3655</v>
      </c>
      <c r="B2793" t="s">
        <v>9887</v>
      </c>
      <c r="C2793" t="s">
        <v>9888</v>
      </c>
      <c r="D2793" t="s">
        <v>45</v>
      </c>
      <c r="E2793" t="s">
        <v>9889</v>
      </c>
      <c r="F2793" t="s">
        <v>81</v>
      </c>
      <c r="G2793" t="str">
        <f>"0093021"</f>
        <v>0</v>
      </c>
      <c r="H2793">
        <v>900.0</v>
      </c>
      <c r="I2793">
        <v>105.0</v>
      </c>
      <c r="J2793" t="s">
        <v>8809</v>
      </c>
      <c r="K2793" t="s">
        <v>18</v>
      </c>
      <c r="L2793" t="s">
        <v>19</v>
      </c>
    </row>
    <row r="2794" spans="1:12">
      <c r="A2794">
        <v>3656</v>
      </c>
      <c r="B2794" t="s">
        <v>9890</v>
      </c>
      <c r="C2794" t="s">
        <v>9891</v>
      </c>
      <c r="D2794" t="s">
        <v>45</v>
      </c>
      <c r="E2794" t="s">
        <v>9892</v>
      </c>
      <c r="F2794" t="s">
        <v>81</v>
      </c>
      <c r="G2794" t="str">
        <f>"0093021"</f>
        <v>0</v>
      </c>
      <c r="H2794">
        <v>900.0</v>
      </c>
      <c r="I2794">
        <v>105.0</v>
      </c>
      <c r="J2794" t="s">
        <v>9893</v>
      </c>
      <c r="K2794" t="s">
        <v>18</v>
      </c>
      <c r="L2794" t="s">
        <v>19</v>
      </c>
    </row>
    <row r="2795" spans="1:12">
      <c r="A2795">
        <v>3657</v>
      </c>
      <c r="B2795" t="s">
        <v>9894</v>
      </c>
      <c r="C2795" t="s">
        <v>9895</v>
      </c>
      <c r="D2795" t="s">
        <v>45</v>
      </c>
      <c r="E2795" t="s">
        <v>9896</v>
      </c>
      <c r="F2795" t="s">
        <v>81</v>
      </c>
      <c r="G2795" t="str">
        <f>"0093021"</f>
        <v>0</v>
      </c>
      <c r="H2795">
        <v>900.0</v>
      </c>
      <c r="I2795">
        <v>105.0</v>
      </c>
      <c r="J2795" t="s">
        <v>1653</v>
      </c>
      <c r="K2795" t="s">
        <v>18</v>
      </c>
      <c r="L2795" t="s">
        <v>19</v>
      </c>
    </row>
    <row r="2796" spans="1:12">
      <c r="A2796">
        <v>3658</v>
      </c>
      <c r="B2796" t="s">
        <v>9897</v>
      </c>
      <c r="C2796" t="s">
        <v>9898</v>
      </c>
      <c r="D2796" t="s">
        <v>45</v>
      </c>
      <c r="E2796" t="s">
        <v>9899</v>
      </c>
      <c r="F2796" t="s">
        <v>1699</v>
      </c>
      <c r="G2796" t="str">
        <f>"9011031"</f>
        <v>0</v>
      </c>
      <c r="H2796">
        <v>900.0</v>
      </c>
      <c r="I2796">
        <v>105.0</v>
      </c>
      <c r="J2796" t="s">
        <v>3408</v>
      </c>
      <c r="K2796" t="s">
        <v>18</v>
      </c>
      <c r="L2796" t="s">
        <v>19</v>
      </c>
    </row>
    <row r="2797" spans="1:12">
      <c r="A2797">
        <v>3659</v>
      </c>
      <c r="B2797" t="s">
        <v>2173</v>
      </c>
      <c r="C2797" t="s">
        <v>9900</v>
      </c>
      <c r="D2797" t="s">
        <v>45</v>
      </c>
      <c r="E2797" t="s">
        <v>9901</v>
      </c>
      <c r="F2797" t="s">
        <v>81</v>
      </c>
      <c r="G2797" t="str">
        <f>"0093021"</f>
        <v>0</v>
      </c>
      <c r="H2797">
        <v>900.0</v>
      </c>
      <c r="I2797">
        <v>105.0</v>
      </c>
      <c r="J2797" t="s">
        <v>9893</v>
      </c>
      <c r="K2797" t="s">
        <v>18</v>
      </c>
      <c r="L2797" t="s">
        <v>19</v>
      </c>
    </row>
    <row r="2798" spans="1:12">
      <c r="A2798">
        <v>3660</v>
      </c>
      <c r="B2798" t="s">
        <v>9902</v>
      </c>
      <c r="C2798" t="s">
        <v>9903</v>
      </c>
      <c r="D2798" t="s">
        <v>45</v>
      </c>
      <c r="E2798" t="s">
        <v>9904</v>
      </c>
      <c r="F2798" t="s">
        <v>738</v>
      </c>
      <c r="G2798" t="str">
        <f>"0101110"</f>
        <v>0</v>
      </c>
      <c r="H2798">
        <v>900.0</v>
      </c>
      <c r="I2798">
        <v>105.0</v>
      </c>
      <c r="J2798" t="s">
        <v>3171</v>
      </c>
      <c r="K2798" t="s">
        <v>18</v>
      </c>
      <c r="L2798" t="s">
        <v>19</v>
      </c>
    </row>
    <row r="2799" spans="1:12">
      <c r="A2799">
        <v>3661</v>
      </c>
      <c r="B2799" t="s">
        <v>9905</v>
      </c>
      <c r="C2799" t="s">
        <v>9906</v>
      </c>
      <c r="D2799" t="s">
        <v>45</v>
      </c>
      <c r="E2799" t="s">
        <v>9907</v>
      </c>
      <c r="F2799" t="s">
        <v>81</v>
      </c>
      <c r="G2799" t="str">
        <f>"0093021"</f>
        <v>0</v>
      </c>
      <c r="H2799">
        <v>900.0</v>
      </c>
      <c r="I2799">
        <v>105.0</v>
      </c>
      <c r="J2799" t="s">
        <v>3408</v>
      </c>
      <c r="K2799" t="s">
        <v>18</v>
      </c>
      <c r="L2799" t="s">
        <v>19</v>
      </c>
    </row>
    <row r="2800" spans="1:12">
      <c r="A2800">
        <v>3662</v>
      </c>
      <c r="B2800" t="s">
        <v>9908</v>
      </c>
      <c r="C2800" t="s">
        <v>9909</v>
      </c>
      <c r="D2800" t="s">
        <v>14</v>
      </c>
      <c r="E2800" t="s">
        <v>9910</v>
      </c>
      <c r="F2800" t="s">
        <v>738</v>
      </c>
      <c r="G2800" t="str">
        <f>"0101110"</f>
        <v>0</v>
      </c>
      <c r="H2800">
        <v>900.0</v>
      </c>
      <c r="I2800">
        <v>105.0</v>
      </c>
      <c r="J2800" t="s">
        <v>9911</v>
      </c>
      <c r="K2800" t="s">
        <v>18</v>
      </c>
      <c r="L2800" t="s">
        <v>19</v>
      </c>
    </row>
    <row r="2801" spans="1:12">
      <c r="A2801">
        <v>3663</v>
      </c>
      <c r="B2801" t="s">
        <v>9912</v>
      </c>
      <c r="C2801" t="s">
        <v>9913</v>
      </c>
      <c r="D2801" t="s">
        <v>45</v>
      </c>
      <c r="E2801" t="s">
        <v>9914</v>
      </c>
      <c r="F2801" t="s">
        <v>81</v>
      </c>
      <c r="G2801" t="str">
        <f>"0093021"</f>
        <v>0</v>
      </c>
      <c r="H2801">
        <v>900.0</v>
      </c>
      <c r="I2801">
        <v>105.0</v>
      </c>
      <c r="J2801" t="s">
        <v>9915</v>
      </c>
      <c r="K2801" t="s">
        <v>18</v>
      </c>
      <c r="L2801" t="s">
        <v>19</v>
      </c>
    </row>
    <row r="2802" spans="1:12">
      <c r="A2802">
        <v>3664</v>
      </c>
      <c r="B2802" t="s">
        <v>9916</v>
      </c>
      <c r="C2802" t="s">
        <v>9917</v>
      </c>
      <c r="D2802" t="s">
        <v>45</v>
      </c>
      <c r="E2802" t="s">
        <v>9918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7862</v>
      </c>
      <c r="K2802" t="s">
        <v>18</v>
      </c>
      <c r="L2802" t="s">
        <v>19</v>
      </c>
    </row>
    <row r="2803" spans="1:12">
      <c r="A2803">
        <v>3665</v>
      </c>
      <c r="B2803" t="s">
        <v>43</v>
      </c>
      <c r="C2803" t="s">
        <v>9919</v>
      </c>
      <c r="D2803" t="s">
        <v>45</v>
      </c>
      <c r="E2803" t="s">
        <v>9920</v>
      </c>
      <c r="F2803" t="s">
        <v>81</v>
      </c>
      <c r="G2803" t="str">
        <f>"0093021"</f>
        <v>0</v>
      </c>
      <c r="H2803">
        <v>900.0</v>
      </c>
      <c r="I2803">
        <v>105.0</v>
      </c>
      <c r="J2803" t="s">
        <v>9893</v>
      </c>
      <c r="K2803" t="s">
        <v>18</v>
      </c>
      <c r="L2803" t="s">
        <v>19</v>
      </c>
    </row>
    <row r="2804" spans="1:12">
      <c r="A2804">
        <v>3666</v>
      </c>
      <c r="B2804" t="s">
        <v>9921</v>
      </c>
      <c r="C2804" t="s">
        <v>9922</v>
      </c>
      <c r="D2804" t="s">
        <v>14</v>
      </c>
      <c r="E2804" t="s">
        <v>9923</v>
      </c>
      <c r="F2804" t="s">
        <v>738</v>
      </c>
      <c r="G2804" t="str">
        <f>"0101110"</f>
        <v>0</v>
      </c>
      <c r="H2804">
        <v>900.0</v>
      </c>
      <c r="I2804">
        <v>105.0</v>
      </c>
      <c r="J2804" t="s">
        <v>7953</v>
      </c>
      <c r="K2804" t="s">
        <v>18</v>
      </c>
      <c r="L2804" t="s">
        <v>19</v>
      </c>
    </row>
    <row r="2805" spans="1:12">
      <c r="A2805">
        <v>3667</v>
      </c>
      <c r="B2805" t="s">
        <v>9924</v>
      </c>
      <c r="C2805" t="s">
        <v>9925</v>
      </c>
      <c r="D2805" t="s">
        <v>45</v>
      </c>
      <c r="E2805" t="s">
        <v>9926</v>
      </c>
      <c r="F2805" t="s">
        <v>81</v>
      </c>
      <c r="G2805" t="str">
        <f>"0093021"</f>
        <v>0</v>
      </c>
      <c r="H2805">
        <v>900.0</v>
      </c>
      <c r="I2805">
        <v>105.0</v>
      </c>
      <c r="J2805" t="s">
        <v>9911</v>
      </c>
      <c r="K2805" t="s">
        <v>18</v>
      </c>
      <c r="L2805" t="s">
        <v>19</v>
      </c>
    </row>
    <row r="2806" spans="1:12">
      <c r="A2806">
        <v>3668</v>
      </c>
      <c r="B2806" t="s">
        <v>9927</v>
      </c>
      <c r="C2806" t="s">
        <v>9928</v>
      </c>
      <c r="D2806" t="s">
        <v>45</v>
      </c>
      <c r="E2806" t="s">
        <v>9929</v>
      </c>
      <c r="F2806" t="s">
        <v>738</v>
      </c>
      <c r="G2806" t="str">
        <f>"0101110"</f>
        <v>0</v>
      </c>
      <c r="H2806">
        <v>900.0</v>
      </c>
      <c r="I2806">
        <v>105.0</v>
      </c>
      <c r="J2806" t="s">
        <v>9164</v>
      </c>
      <c r="K2806" t="s">
        <v>18</v>
      </c>
      <c r="L2806" t="s">
        <v>19</v>
      </c>
    </row>
    <row r="2807" spans="1:12">
      <c r="A2807">
        <v>3669</v>
      </c>
      <c r="B2807" t="s">
        <v>9930</v>
      </c>
      <c r="C2807" t="s">
        <v>9931</v>
      </c>
      <c r="D2807" t="s">
        <v>14</v>
      </c>
      <c r="E2807" t="s">
        <v>9932</v>
      </c>
      <c r="F2807" t="s">
        <v>738</v>
      </c>
      <c r="G2807" t="str">
        <f>"0101110"</f>
        <v>0</v>
      </c>
      <c r="H2807">
        <v>900.0</v>
      </c>
      <c r="I2807">
        <v>135.0</v>
      </c>
      <c r="J2807" t="s">
        <v>5780</v>
      </c>
      <c r="K2807" t="s">
        <v>18</v>
      </c>
      <c r="L2807" t="s">
        <v>19</v>
      </c>
    </row>
    <row r="2808" spans="1:12">
      <c r="A2808">
        <v>3670</v>
      </c>
      <c r="B2808" t="s">
        <v>9933</v>
      </c>
      <c r="C2808" t="s">
        <v>5243</v>
      </c>
      <c r="D2808" t="s">
        <v>45</v>
      </c>
      <c r="E2808" t="s">
        <v>9934</v>
      </c>
      <c r="F2808" t="s">
        <v>322</v>
      </c>
      <c r="G2808" t="str">
        <f>"0091011"</f>
        <v>0</v>
      </c>
      <c r="H2808">
        <v>900.0</v>
      </c>
      <c r="I2808">
        <v>105.0</v>
      </c>
      <c r="J2808" t="s">
        <v>7182</v>
      </c>
      <c r="K2808" t="s">
        <v>18</v>
      </c>
      <c r="L2808" t="s">
        <v>19</v>
      </c>
    </row>
    <row r="2809" spans="1:12">
      <c r="A2809">
        <v>3671</v>
      </c>
      <c r="B2809" t="s">
        <v>9935</v>
      </c>
      <c r="C2809" t="s">
        <v>7863</v>
      </c>
      <c r="D2809" t="s">
        <v>45</v>
      </c>
      <c r="E2809" t="s">
        <v>9936</v>
      </c>
      <c r="F2809" t="s">
        <v>81</v>
      </c>
      <c r="G2809" t="str">
        <f>"0093021"</f>
        <v>0</v>
      </c>
      <c r="H2809">
        <v>900.0</v>
      </c>
      <c r="I2809">
        <v>105.0</v>
      </c>
      <c r="J2809" t="s">
        <v>8809</v>
      </c>
      <c r="K2809" t="s">
        <v>18</v>
      </c>
      <c r="L2809" t="s">
        <v>19</v>
      </c>
    </row>
    <row r="2810" spans="1:12">
      <c r="A2810">
        <v>3673</v>
      </c>
      <c r="B2810" t="s">
        <v>9937</v>
      </c>
      <c r="C2810" t="s">
        <v>9938</v>
      </c>
      <c r="D2810" t="s">
        <v>45</v>
      </c>
      <c r="E2810" t="s">
        <v>9939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9940</v>
      </c>
      <c r="K2810" t="s">
        <v>18</v>
      </c>
      <c r="L2810" t="s">
        <v>19</v>
      </c>
    </row>
    <row r="2811" spans="1:12">
      <c r="A2811">
        <v>3674</v>
      </c>
      <c r="B2811" t="s">
        <v>9941</v>
      </c>
      <c r="C2811" t="s">
        <v>9942</v>
      </c>
      <c r="D2811" t="s">
        <v>14</v>
      </c>
      <c r="E2811" t="s">
        <v>9943</v>
      </c>
      <c r="F2811" t="s">
        <v>81</v>
      </c>
      <c r="G2811" t="str">
        <f>"0093021"</f>
        <v>0</v>
      </c>
      <c r="H2811">
        <v>900.0</v>
      </c>
      <c r="I2811">
        <v>105.0</v>
      </c>
      <c r="J2811" t="s">
        <v>9741</v>
      </c>
      <c r="K2811" t="s">
        <v>18</v>
      </c>
      <c r="L2811" t="s">
        <v>19</v>
      </c>
    </row>
    <row r="2812" spans="1:12">
      <c r="A2812">
        <v>3675</v>
      </c>
      <c r="B2812" t="s">
        <v>9944</v>
      </c>
      <c r="C2812" t="s">
        <v>9945</v>
      </c>
      <c r="D2812" t="s">
        <v>45</v>
      </c>
      <c r="E2812" t="s">
        <v>9946</v>
      </c>
      <c r="F2812" t="s">
        <v>81</v>
      </c>
      <c r="G2812" t="str">
        <f>"0093021"</f>
        <v>0</v>
      </c>
      <c r="H2812">
        <v>900.0</v>
      </c>
      <c r="I2812">
        <v>105.0</v>
      </c>
      <c r="J2812" t="s">
        <v>9559</v>
      </c>
      <c r="K2812" t="s">
        <v>18</v>
      </c>
      <c r="L2812" t="s">
        <v>19</v>
      </c>
    </row>
    <row r="2813" spans="1:12">
      <c r="A2813">
        <v>3676</v>
      </c>
      <c r="B2813" t="s">
        <v>9947</v>
      </c>
      <c r="C2813" t="s">
        <v>9948</v>
      </c>
      <c r="D2813" t="s">
        <v>45</v>
      </c>
      <c r="E2813" t="s">
        <v>9949</v>
      </c>
      <c r="F2813" t="s">
        <v>1624</v>
      </c>
      <c r="G2813" t="str">
        <f>"8011060"</f>
        <v>0</v>
      </c>
      <c r="H2813">
        <v>1500.0</v>
      </c>
      <c r="I2813">
        <v>225.0</v>
      </c>
      <c r="J2813" t="s">
        <v>422</v>
      </c>
      <c r="K2813" t="s">
        <v>18</v>
      </c>
      <c r="L2813" t="s">
        <v>19</v>
      </c>
    </row>
    <row r="2814" spans="1:12">
      <c r="A2814">
        <v>3677</v>
      </c>
      <c r="B2814" t="s">
        <v>9950</v>
      </c>
      <c r="C2814" t="s">
        <v>9951</v>
      </c>
      <c r="D2814" t="s">
        <v>14</v>
      </c>
      <c r="E2814" t="s">
        <v>9952</v>
      </c>
      <c r="F2814" t="s">
        <v>81</v>
      </c>
      <c r="G2814" t="str">
        <f>"0093021"</f>
        <v>0</v>
      </c>
      <c r="H2814">
        <v>900.0</v>
      </c>
      <c r="I2814">
        <v>105.0</v>
      </c>
      <c r="J2814" t="s">
        <v>9953</v>
      </c>
      <c r="K2814" t="s">
        <v>18</v>
      </c>
      <c r="L2814" t="s">
        <v>19</v>
      </c>
    </row>
    <row r="2815" spans="1:12">
      <c r="A2815">
        <v>3678</v>
      </c>
      <c r="B2815" t="s">
        <v>9954</v>
      </c>
      <c r="C2815" t="s">
        <v>9955</v>
      </c>
      <c r="D2815" t="s">
        <v>45</v>
      </c>
      <c r="E2815" t="s">
        <v>9956</v>
      </c>
      <c r="F2815" t="s">
        <v>322</v>
      </c>
      <c r="G2815" t="str">
        <f>"0091011"</f>
        <v>0</v>
      </c>
      <c r="H2815">
        <v>900.0</v>
      </c>
      <c r="I2815">
        <v>120.0</v>
      </c>
      <c r="J2815" t="s">
        <v>1041</v>
      </c>
      <c r="K2815" t="s">
        <v>18</v>
      </c>
      <c r="L2815" t="s">
        <v>19</v>
      </c>
    </row>
    <row r="2816" spans="1:12">
      <c r="A2816">
        <v>3680</v>
      </c>
      <c r="B2816" t="s">
        <v>9957</v>
      </c>
      <c r="C2816" t="s">
        <v>9958</v>
      </c>
      <c r="D2816" t="s">
        <v>45</v>
      </c>
      <c r="E2816" t="s">
        <v>9959</v>
      </c>
      <c r="F2816" t="s">
        <v>5201</v>
      </c>
      <c r="G2816" t="str">
        <f>"0103130"</f>
        <v>0</v>
      </c>
      <c r="H2816">
        <v>1650.0</v>
      </c>
      <c r="I2816">
        <v>247.5</v>
      </c>
      <c r="J2816" t="s">
        <v>9960</v>
      </c>
      <c r="K2816" t="s">
        <v>18</v>
      </c>
      <c r="L2816" t="s">
        <v>19</v>
      </c>
    </row>
    <row r="2817" spans="1:12">
      <c r="A2817">
        <v>3681</v>
      </c>
      <c r="B2817" t="s">
        <v>9961</v>
      </c>
      <c r="C2817" t="s">
        <v>9962</v>
      </c>
      <c r="D2817" t="s">
        <v>45</v>
      </c>
      <c r="E2817" t="s">
        <v>9963</v>
      </c>
      <c r="F2817" t="s">
        <v>5201</v>
      </c>
      <c r="G2817" t="str">
        <f>"0103130"</f>
        <v>0</v>
      </c>
      <c r="H2817">
        <v>1650.0</v>
      </c>
      <c r="I2817">
        <v>597.5</v>
      </c>
      <c r="J2817" t="s">
        <v>9410</v>
      </c>
      <c r="K2817" t="s">
        <v>18</v>
      </c>
      <c r="L2817" t="s">
        <v>19</v>
      </c>
    </row>
    <row r="2818" spans="1:12">
      <c r="A2818">
        <v>3682</v>
      </c>
      <c r="B2818" t="s">
        <v>676</v>
      </c>
      <c r="C2818" t="s">
        <v>9964</v>
      </c>
      <c r="D2818" t="s">
        <v>14</v>
      </c>
      <c r="E2818" t="s">
        <v>9965</v>
      </c>
      <c r="F2818" t="s">
        <v>5201</v>
      </c>
      <c r="G2818" t="str">
        <f>"0103130"</f>
        <v>0</v>
      </c>
      <c r="H2818">
        <v>1500.0</v>
      </c>
      <c r="I2818">
        <v>425.0</v>
      </c>
      <c r="J2818" t="s">
        <v>2721</v>
      </c>
      <c r="K2818" t="s">
        <v>18</v>
      </c>
      <c r="L2818" t="s">
        <v>19</v>
      </c>
    </row>
    <row r="2819" spans="1:12">
      <c r="A2819">
        <v>3683</v>
      </c>
      <c r="B2819" t="s">
        <v>9966</v>
      </c>
      <c r="C2819" t="s">
        <v>9967</v>
      </c>
      <c r="D2819" t="s">
        <v>45</v>
      </c>
      <c r="E2819" t="s">
        <v>9968</v>
      </c>
      <c r="F2819" t="s">
        <v>5201</v>
      </c>
      <c r="G2819" t="str">
        <f>"0103130"</f>
        <v>0</v>
      </c>
      <c r="H2819">
        <v>1650.0</v>
      </c>
      <c r="I2819">
        <v>247.5</v>
      </c>
      <c r="J2819" t="s">
        <v>4227</v>
      </c>
      <c r="K2819" t="s">
        <v>18</v>
      </c>
      <c r="L2819" t="s">
        <v>19</v>
      </c>
    </row>
    <row r="2820" spans="1:12">
      <c r="A2820">
        <v>3684</v>
      </c>
      <c r="B2820" t="s">
        <v>8316</v>
      </c>
      <c r="C2820" t="s">
        <v>154</v>
      </c>
      <c r="D2820" t="s">
        <v>14</v>
      </c>
      <c r="E2820" t="s">
        <v>9969</v>
      </c>
      <c r="F2820" t="s">
        <v>5201</v>
      </c>
      <c r="G2820" t="str">
        <f>"0103130"</f>
        <v>0</v>
      </c>
      <c r="H2820">
        <v>1650.0</v>
      </c>
      <c r="I2820">
        <v>597.5</v>
      </c>
      <c r="J2820" t="s">
        <v>3080</v>
      </c>
      <c r="K2820" t="s">
        <v>18</v>
      </c>
      <c r="L2820" t="s">
        <v>19</v>
      </c>
    </row>
    <row r="2821" spans="1:12">
      <c r="A2821">
        <v>3685</v>
      </c>
      <c r="B2821" t="s">
        <v>9970</v>
      </c>
      <c r="C2821" t="s">
        <v>9971</v>
      </c>
      <c r="D2821" t="s">
        <v>14</v>
      </c>
      <c r="E2821" t="s">
        <v>9972</v>
      </c>
      <c r="F2821" t="s">
        <v>5201</v>
      </c>
      <c r="G2821" t="str">
        <f>"0103130"</f>
        <v>0</v>
      </c>
      <c r="H2821">
        <v>1650.0</v>
      </c>
      <c r="I2821">
        <v>597.5</v>
      </c>
      <c r="J2821" t="s">
        <v>9973</v>
      </c>
      <c r="K2821" t="s">
        <v>18</v>
      </c>
      <c r="L2821" t="s">
        <v>19</v>
      </c>
    </row>
    <row r="2822" spans="1:12">
      <c r="A2822">
        <v>3686</v>
      </c>
      <c r="B2822" t="s">
        <v>9974</v>
      </c>
      <c r="C2822" t="s">
        <v>9975</v>
      </c>
      <c r="D2822" t="s">
        <v>14</v>
      </c>
      <c r="E2822" t="s">
        <v>9976</v>
      </c>
      <c r="F2822" t="s">
        <v>5201</v>
      </c>
      <c r="G2822" t="str">
        <f>"0103130"</f>
        <v>0</v>
      </c>
      <c r="H2822">
        <v>1650.0</v>
      </c>
      <c r="I2822">
        <v>247.5</v>
      </c>
      <c r="J2822" t="s">
        <v>9977</v>
      </c>
      <c r="K2822" t="s">
        <v>18</v>
      </c>
      <c r="L2822" t="s">
        <v>19</v>
      </c>
    </row>
    <row r="2823" spans="1:12">
      <c r="A2823">
        <v>3687</v>
      </c>
      <c r="B2823" t="s">
        <v>9978</v>
      </c>
      <c r="C2823" t="s">
        <v>9979</v>
      </c>
      <c r="D2823" t="s">
        <v>45</v>
      </c>
      <c r="E2823" t="s">
        <v>9980</v>
      </c>
      <c r="F2823" t="s">
        <v>5201</v>
      </c>
      <c r="G2823" t="str">
        <f>"0103130"</f>
        <v>0</v>
      </c>
      <c r="H2823">
        <v>1650.0</v>
      </c>
      <c r="I2823">
        <v>597.5</v>
      </c>
      <c r="J2823" t="s">
        <v>1394</v>
      </c>
      <c r="K2823" t="s">
        <v>18</v>
      </c>
      <c r="L2823" t="s">
        <v>19</v>
      </c>
    </row>
    <row r="2824" spans="1:12">
      <c r="A2824">
        <v>3688</v>
      </c>
      <c r="B2824" t="s">
        <v>9981</v>
      </c>
      <c r="C2824" t="s">
        <v>1055</v>
      </c>
      <c r="D2824" t="s">
        <v>45</v>
      </c>
      <c r="E2824" t="s">
        <v>9982</v>
      </c>
      <c r="F2824" t="s">
        <v>5201</v>
      </c>
      <c r="G2824" t="str">
        <f>"0103130"</f>
        <v>0</v>
      </c>
      <c r="H2824">
        <v>1650.0</v>
      </c>
      <c r="I2824">
        <v>247.5</v>
      </c>
      <c r="J2824" t="s">
        <v>6737</v>
      </c>
      <c r="K2824" t="s">
        <v>18</v>
      </c>
      <c r="L2824" t="s">
        <v>19</v>
      </c>
    </row>
    <row r="2825" spans="1:12">
      <c r="A2825">
        <v>3689</v>
      </c>
      <c r="B2825" t="s">
        <v>9983</v>
      </c>
      <c r="C2825" t="s">
        <v>9984</v>
      </c>
      <c r="D2825" t="s">
        <v>45</v>
      </c>
      <c r="E2825" t="s">
        <v>9985</v>
      </c>
      <c r="F2825" t="s">
        <v>1240</v>
      </c>
      <c r="G2825" t="str">
        <f>"0051021"</f>
        <v>0</v>
      </c>
      <c r="H2825">
        <v>1100.0</v>
      </c>
      <c r="I2825">
        <v>250.0</v>
      </c>
      <c r="J2825" t="s">
        <v>6021</v>
      </c>
      <c r="K2825" t="s">
        <v>18</v>
      </c>
      <c r="L2825" t="s">
        <v>19</v>
      </c>
    </row>
    <row r="2826" spans="1:12">
      <c r="A2826">
        <v>3690</v>
      </c>
      <c r="B2826" t="s">
        <v>9986</v>
      </c>
      <c r="C2826" t="s">
        <v>9987</v>
      </c>
      <c r="D2826" t="s">
        <v>45</v>
      </c>
      <c r="E2826" t="s">
        <v>9988</v>
      </c>
      <c r="F2826" t="s">
        <v>1240</v>
      </c>
      <c r="G2826" t="str">
        <f>"0051021"</f>
        <v>0</v>
      </c>
      <c r="H2826">
        <v>1100.0</v>
      </c>
      <c r="I2826">
        <v>250.0</v>
      </c>
      <c r="J2826" t="s">
        <v>1117</v>
      </c>
      <c r="K2826" t="s">
        <v>18</v>
      </c>
      <c r="L2826" t="s">
        <v>19</v>
      </c>
    </row>
    <row r="2827" spans="1:12">
      <c r="A2827">
        <v>3691</v>
      </c>
      <c r="B2827" t="s">
        <v>9989</v>
      </c>
      <c r="C2827" t="s">
        <v>9990</v>
      </c>
      <c r="D2827" t="s">
        <v>14</v>
      </c>
      <c r="E2827" t="s">
        <v>9991</v>
      </c>
      <c r="F2827" t="s">
        <v>62</v>
      </c>
      <c r="G2827" t="str">
        <f>"0051010"</f>
        <v>0</v>
      </c>
      <c r="H2827">
        <v>1100.0</v>
      </c>
      <c r="I2827">
        <v>165.0</v>
      </c>
      <c r="J2827" t="s">
        <v>9992</v>
      </c>
      <c r="K2827" t="s">
        <v>18</v>
      </c>
      <c r="L2827" t="s">
        <v>19</v>
      </c>
    </row>
    <row r="2828" spans="1:12">
      <c r="A2828">
        <v>3692</v>
      </c>
      <c r="B2828" t="s">
        <v>9993</v>
      </c>
      <c r="C2828" t="s">
        <v>9994</v>
      </c>
      <c r="D2828" t="s">
        <v>45</v>
      </c>
      <c r="E2828" t="s">
        <v>9995</v>
      </c>
      <c r="F2828" t="s">
        <v>62</v>
      </c>
      <c r="G2828" t="str">
        <f>"0051010"</f>
        <v>0</v>
      </c>
      <c r="H2828">
        <v>900.0</v>
      </c>
      <c r="I2828">
        <v>112.5</v>
      </c>
      <c r="J2828" t="s">
        <v>5079</v>
      </c>
      <c r="K2828" t="s">
        <v>18</v>
      </c>
      <c r="L2828" t="s">
        <v>19</v>
      </c>
    </row>
    <row r="2829" spans="1:12">
      <c r="A2829">
        <v>3693</v>
      </c>
      <c r="B2829" t="s">
        <v>9996</v>
      </c>
      <c r="C2829" t="s">
        <v>9997</v>
      </c>
      <c r="D2829" t="s">
        <v>45</v>
      </c>
      <c r="E2829" t="s">
        <v>9998</v>
      </c>
      <c r="F2829" t="s">
        <v>1699</v>
      </c>
      <c r="G2829" t="str">
        <f>"9011031"</f>
        <v>0</v>
      </c>
      <c r="H2829">
        <v>900.0</v>
      </c>
      <c r="I2829">
        <v>105.0</v>
      </c>
      <c r="J2829" t="s">
        <v>9999</v>
      </c>
      <c r="K2829" t="s">
        <v>18</v>
      </c>
      <c r="L2829" t="s">
        <v>19</v>
      </c>
    </row>
    <row r="2830" spans="1:12">
      <c r="A2830">
        <v>3694</v>
      </c>
      <c r="B2830" t="s">
        <v>10000</v>
      </c>
      <c r="C2830" t="s">
        <v>10001</v>
      </c>
      <c r="D2830" t="s">
        <v>45</v>
      </c>
      <c r="E2830" t="s">
        <v>10002</v>
      </c>
      <c r="F2830" t="s">
        <v>1240</v>
      </c>
      <c r="G2830" t="str">
        <f>"0051021"</f>
        <v>0</v>
      </c>
      <c r="H2830">
        <v>1100.0</v>
      </c>
      <c r="I2830">
        <v>415.0</v>
      </c>
      <c r="J2830" t="s">
        <v>10003</v>
      </c>
      <c r="K2830" t="s">
        <v>18</v>
      </c>
      <c r="L2830" t="s">
        <v>19</v>
      </c>
    </row>
    <row r="2831" spans="1:12">
      <c r="A2831">
        <v>3696</v>
      </c>
      <c r="B2831" t="s">
        <v>10004</v>
      </c>
      <c r="C2831" t="s">
        <v>10005</v>
      </c>
      <c r="D2831" t="s">
        <v>45</v>
      </c>
      <c r="E2831" t="s">
        <v>10006</v>
      </c>
      <c r="F2831" t="s">
        <v>1240</v>
      </c>
      <c r="G2831" t="str">
        <f>"0051021"</f>
        <v>0</v>
      </c>
      <c r="H2831">
        <v>1100.0</v>
      </c>
      <c r="I2831">
        <v>200.0</v>
      </c>
      <c r="J2831" t="s">
        <v>7215</v>
      </c>
      <c r="K2831" t="s">
        <v>18</v>
      </c>
      <c r="L2831" t="s">
        <v>19</v>
      </c>
    </row>
    <row r="2832" spans="1:12">
      <c r="A2832">
        <v>3697</v>
      </c>
      <c r="B2832" t="s">
        <v>10007</v>
      </c>
      <c r="C2832" t="s">
        <v>10008</v>
      </c>
      <c r="D2832" t="s">
        <v>45</v>
      </c>
      <c r="E2832" t="s">
        <v>10009</v>
      </c>
      <c r="F2832" t="s">
        <v>62</v>
      </c>
      <c r="G2832" t="str">
        <f>"0051010"</f>
        <v>0</v>
      </c>
      <c r="H2832">
        <v>1100.0</v>
      </c>
      <c r="I2832">
        <v>165.0</v>
      </c>
      <c r="J2832" t="s">
        <v>10010</v>
      </c>
      <c r="K2832" t="s">
        <v>18</v>
      </c>
      <c r="L2832" t="s">
        <v>19</v>
      </c>
    </row>
    <row r="2833" spans="1:12">
      <c r="A2833">
        <v>3698</v>
      </c>
      <c r="B2833" t="s">
        <v>10011</v>
      </c>
      <c r="C2833" t="s">
        <v>10012</v>
      </c>
      <c r="D2833" t="s">
        <v>45</v>
      </c>
      <c r="E2833" t="s">
        <v>10013</v>
      </c>
      <c r="F2833" t="s">
        <v>62</v>
      </c>
      <c r="G2833" t="str">
        <f>"0051010"</f>
        <v>0</v>
      </c>
      <c r="H2833">
        <v>1100.0</v>
      </c>
      <c r="I2833">
        <v>250.0</v>
      </c>
      <c r="J2833" t="s">
        <v>973</v>
      </c>
      <c r="K2833" t="s">
        <v>18</v>
      </c>
      <c r="L2833" t="s">
        <v>19</v>
      </c>
    </row>
    <row r="2834" spans="1:12">
      <c r="A2834">
        <v>3699</v>
      </c>
      <c r="B2834" t="s">
        <v>10014</v>
      </c>
      <c r="C2834" t="s">
        <v>10015</v>
      </c>
      <c r="D2834" t="s">
        <v>45</v>
      </c>
      <c r="E2834" t="s">
        <v>10016</v>
      </c>
      <c r="F2834" t="s">
        <v>62</v>
      </c>
      <c r="G2834" t="str">
        <f>"0051010"</f>
        <v>0</v>
      </c>
      <c r="H2834">
        <v>1100.0</v>
      </c>
      <c r="I2834">
        <v>250.0</v>
      </c>
      <c r="J2834" t="s">
        <v>10017</v>
      </c>
      <c r="K2834" t="s">
        <v>18</v>
      </c>
      <c r="L2834" t="s">
        <v>19</v>
      </c>
    </row>
    <row r="2835" spans="1:12">
      <c r="A2835">
        <v>3700</v>
      </c>
      <c r="B2835" t="s">
        <v>10018</v>
      </c>
      <c r="C2835" t="s">
        <v>10019</v>
      </c>
      <c r="D2835" t="s">
        <v>45</v>
      </c>
      <c r="E2835" t="s">
        <v>10020</v>
      </c>
      <c r="F2835" t="s">
        <v>1240</v>
      </c>
      <c r="G2835" t="str">
        <f>"0051021"</f>
        <v>0</v>
      </c>
      <c r="H2835">
        <v>1100.0</v>
      </c>
      <c r="I2835">
        <v>250.0</v>
      </c>
      <c r="J2835" t="s">
        <v>239</v>
      </c>
      <c r="K2835" t="s">
        <v>18</v>
      </c>
      <c r="L2835" t="s">
        <v>19</v>
      </c>
    </row>
    <row r="2836" spans="1:12">
      <c r="A2836">
        <v>3701</v>
      </c>
      <c r="B2836" t="s">
        <v>10021</v>
      </c>
      <c r="C2836" t="s">
        <v>10022</v>
      </c>
      <c r="D2836" t="s">
        <v>45</v>
      </c>
      <c r="E2836" t="s">
        <v>10023</v>
      </c>
      <c r="F2836" t="s">
        <v>62</v>
      </c>
      <c r="G2836" t="str">
        <f>"0051010"</f>
        <v>0</v>
      </c>
      <c r="H2836">
        <v>1100.0</v>
      </c>
      <c r="I2836">
        <v>165.0</v>
      </c>
      <c r="J2836" t="s">
        <v>3939</v>
      </c>
      <c r="K2836" t="s">
        <v>18</v>
      </c>
      <c r="L2836" t="s">
        <v>19</v>
      </c>
    </row>
    <row r="2837" spans="1:12">
      <c r="A2837">
        <v>3702</v>
      </c>
      <c r="B2837" t="s">
        <v>1363</v>
      </c>
      <c r="C2837" t="s">
        <v>10024</v>
      </c>
      <c r="D2837" t="s">
        <v>45</v>
      </c>
      <c r="E2837" t="s">
        <v>10025</v>
      </c>
      <c r="F2837" t="s">
        <v>67</v>
      </c>
      <c r="G2837" t="str">
        <f>"8011031"</f>
        <v>0</v>
      </c>
      <c r="H2837">
        <v>1500.0</v>
      </c>
      <c r="I2837">
        <v>165.0</v>
      </c>
      <c r="J2837" t="s">
        <v>1254</v>
      </c>
      <c r="K2837" t="s">
        <v>18</v>
      </c>
      <c r="L2837" t="s">
        <v>19</v>
      </c>
    </row>
    <row r="2838" spans="1:12">
      <c r="A2838">
        <v>3703</v>
      </c>
      <c r="B2838" t="s">
        <v>10026</v>
      </c>
      <c r="C2838" t="s">
        <v>10027</v>
      </c>
      <c r="D2838" t="s">
        <v>14</v>
      </c>
      <c r="E2838" t="s">
        <v>10028</v>
      </c>
      <c r="F2838" t="s">
        <v>1240</v>
      </c>
      <c r="G2838" t="str">
        <f>"0051021"</f>
        <v>0</v>
      </c>
      <c r="H2838">
        <v>1100.0</v>
      </c>
      <c r="I2838">
        <v>315.0</v>
      </c>
      <c r="J2838" t="s">
        <v>10029</v>
      </c>
      <c r="K2838" t="s">
        <v>18</v>
      </c>
      <c r="L2838" t="s">
        <v>19</v>
      </c>
    </row>
    <row r="2839" spans="1:12">
      <c r="A2839">
        <v>3704</v>
      </c>
      <c r="B2839" t="s">
        <v>10030</v>
      </c>
      <c r="C2839" t="s">
        <v>10031</v>
      </c>
      <c r="D2839" t="s">
        <v>45</v>
      </c>
      <c r="E2839" t="s">
        <v>10032</v>
      </c>
      <c r="F2839" t="s">
        <v>62</v>
      </c>
      <c r="G2839" t="str">
        <f>"0051010"</f>
        <v>0</v>
      </c>
      <c r="H2839">
        <v>1100.0</v>
      </c>
      <c r="I2839">
        <v>250.0</v>
      </c>
      <c r="J2839" t="s">
        <v>4817</v>
      </c>
      <c r="K2839" t="s">
        <v>18</v>
      </c>
      <c r="L2839" t="s">
        <v>19</v>
      </c>
    </row>
    <row r="2840" spans="1:12">
      <c r="A2840">
        <v>3705</v>
      </c>
      <c r="B2840" t="s">
        <v>10033</v>
      </c>
      <c r="C2840" t="s">
        <v>10034</v>
      </c>
      <c r="D2840" t="s">
        <v>45</v>
      </c>
      <c r="E2840" t="s">
        <v>10035</v>
      </c>
      <c r="F2840" t="s">
        <v>1240</v>
      </c>
      <c r="G2840" t="str">
        <f>"0051021"</f>
        <v>0</v>
      </c>
      <c r="H2840">
        <v>1100.0</v>
      </c>
      <c r="I2840">
        <v>165.0</v>
      </c>
      <c r="J2840" t="s">
        <v>5815</v>
      </c>
      <c r="K2840" t="s">
        <v>18</v>
      </c>
      <c r="L2840" t="s">
        <v>19</v>
      </c>
    </row>
    <row r="2841" spans="1:12">
      <c r="A2841">
        <v>3706</v>
      </c>
      <c r="B2841" t="s">
        <v>10036</v>
      </c>
      <c r="C2841" t="s">
        <v>10037</v>
      </c>
      <c r="D2841" t="s">
        <v>14</v>
      </c>
      <c r="E2841" t="s">
        <v>10038</v>
      </c>
      <c r="F2841" t="s">
        <v>489</v>
      </c>
      <c r="G2841" t="str">
        <f>"0051080"</f>
        <v>0</v>
      </c>
      <c r="H2841">
        <v>1100.0</v>
      </c>
      <c r="I2841">
        <v>165.0</v>
      </c>
      <c r="J2841" t="s">
        <v>10039</v>
      </c>
      <c r="K2841" t="s">
        <v>18</v>
      </c>
      <c r="L2841" t="s">
        <v>19</v>
      </c>
    </row>
    <row r="2842" spans="1:12">
      <c r="A2842">
        <v>3708</v>
      </c>
      <c r="B2842" t="s">
        <v>10040</v>
      </c>
      <c r="C2842" t="s">
        <v>10041</v>
      </c>
      <c r="D2842" t="s">
        <v>14</v>
      </c>
      <c r="E2842" t="s">
        <v>10042</v>
      </c>
      <c r="F2842" t="s">
        <v>3480</v>
      </c>
      <c r="G2842" t="str">
        <f>"0103021"</f>
        <v>0</v>
      </c>
      <c r="H2842">
        <v>2670.0</v>
      </c>
      <c r="I2842">
        <v>400.5</v>
      </c>
      <c r="J2842" t="s">
        <v>700</v>
      </c>
      <c r="K2842" t="s">
        <v>18</v>
      </c>
      <c r="L2842" t="s">
        <v>19</v>
      </c>
    </row>
    <row r="2843" spans="1:12">
      <c r="A2843">
        <v>3709</v>
      </c>
      <c r="B2843" t="s">
        <v>10043</v>
      </c>
      <c r="C2843" t="s">
        <v>10044</v>
      </c>
      <c r="D2843" t="s">
        <v>14</v>
      </c>
      <c r="E2843" t="s">
        <v>10045</v>
      </c>
      <c r="F2843" t="s">
        <v>546</v>
      </c>
      <c r="G2843" t="str">
        <f>"0103022"</f>
        <v>0</v>
      </c>
      <c r="H2843">
        <v>2200.0</v>
      </c>
      <c r="I2843">
        <v>330.0</v>
      </c>
      <c r="J2843" t="s">
        <v>5057</v>
      </c>
      <c r="K2843" t="s">
        <v>18</v>
      </c>
      <c r="L2843" t="s">
        <v>19</v>
      </c>
    </row>
    <row r="2844" spans="1:12">
      <c r="A2844">
        <v>3710</v>
      </c>
      <c r="B2844" t="s">
        <v>10046</v>
      </c>
      <c r="C2844" t="s">
        <v>10047</v>
      </c>
      <c r="D2844" t="s">
        <v>14</v>
      </c>
      <c r="E2844" t="s">
        <v>10048</v>
      </c>
      <c r="F2844" t="s">
        <v>67</v>
      </c>
      <c r="G2844" t="str">
        <f>"8011031"</f>
        <v>0</v>
      </c>
      <c r="H2844">
        <v>1650.0</v>
      </c>
      <c r="I2844">
        <v>247.5</v>
      </c>
      <c r="J2844" t="s">
        <v>2176</v>
      </c>
      <c r="K2844" t="s">
        <v>18</v>
      </c>
      <c r="L2844" t="s">
        <v>19</v>
      </c>
    </row>
    <row r="2845" spans="1:12">
      <c r="A2845">
        <v>3711</v>
      </c>
      <c r="B2845" t="s">
        <v>3662</v>
      </c>
      <c r="C2845" t="s">
        <v>10049</v>
      </c>
      <c r="D2845" t="s">
        <v>45</v>
      </c>
      <c r="E2845" t="s">
        <v>10050</v>
      </c>
      <c r="F2845" t="s">
        <v>3480</v>
      </c>
      <c r="G2845" t="str">
        <f>"0103021"</f>
        <v>0</v>
      </c>
      <c r="H2845">
        <v>2500.0</v>
      </c>
      <c r="I2845">
        <v>650.0</v>
      </c>
      <c r="J2845" t="s">
        <v>10051</v>
      </c>
      <c r="K2845" t="s">
        <v>18</v>
      </c>
      <c r="L2845" t="s">
        <v>19</v>
      </c>
    </row>
    <row r="2846" spans="1:12">
      <c r="A2846">
        <v>3712</v>
      </c>
      <c r="B2846" t="s">
        <v>10052</v>
      </c>
      <c r="C2846" t="s">
        <v>10053</v>
      </c>
      <c r="D2846" t="s">
        <v>14</v>
      </c>
      <c r="E2846" t="s">
        <v>10054</v>
      </c>
      <c r="F2846" t="s">
        <v>3480</v>
      </c>
      <c r="G2846" t="str">
        <f>"0103021"</f>
        <v>0</v>
      </c>
      <c r="H2846">
        <v>1100.0</v>
      </c>
      <c r="I2846">
        <v>165.0</v>
      </c>
      <c r="J2846" t="s">
        <v>4870</v>
      </c>
      <c r="K2846" t="s">
        <v>18</v>
      </c>
      <c r="L2846" t="s">
        <v>19</v>
      </c>
    </row>
    <row r="2847" spans="1:12">
      <c r="A2847">
        <v>3713</v>
      </c>
      <c r="B2847" t="s">
        <v>10055</v>
      </c>
      <c r="C2847" t="s">
        <v>10056</v>
      </c>
      <c r="D2847" t="s">
        <v>14</v>
      </c>
      <c r="E2847" t="s">
        <v>10057</v>
      </c>
      <c r="F2847" t="s">
        <v>5140</v>
      </c>
      <c r="G2847" t="str">
        <f>"0103012"</f>
        <v>0</v>
      </c>
      <c r="H2847">
        <v>3550.0</v>
      </c>
      <c r="I2847">
        <v>600.0</v>
      </c>
      <c r="J2847" t="s">
        <v>9694</v>
      </c>
      <c r="K2847" t="s">
        <v>18</v>
      </c>
      <c r="L2847" t="s">
        <v>19</v>
      </c>
    </row>
    <row r="2848" spans="1:12">
      <c r="A2848">
        <v>3714</v>
      </c>
      <c r="B2848" t="s">
        <v>10058</v>
      </c>
      <c r="C2848" t="s">
        <v>2376</v>
      </c>
      <c r="D2848" t="s">
        <v>45</v>
      </c>
      <c r="E2848" t="s">
        <v>10059</v>
      </c>
      <c r="F2848" t="s">
        <v>2290</v>
      </c>
      <c r="G2848" t="str">
        <f>"0013011"</f>
        <v>0</v>
      </c>
      <c r="H2848">
        <v>1450.0</v>
      </c>
      <c r="I2848">
        <v>217.5</v>
      </c>
      <c r="J2848" t="s">
        <v>10060</v>
      </c>
      <c r="K2848" t="s">
        <v>18</v>
      </c>
      <c r="L2848" t="s">
        <v>19</v>
      </c>
    </row>
    <row r="2849" spans="1:12">
      <c r="A2849">
        <v>3715</v>
      </c>
      <c r="B2849" t="s">
        <v>10061</v>
      </c>
      <c r="C2849" t="s">
        <v>10062</v>
      </c>
      <c r="D2849" t="s">
        <v>45</v>
      </c>
      <c r="E2849" t="s">
        <v>10063</v>
      </c>
      <c r="F2849" t="s">
        <v>2290</v>
      </c>
      <c r="G2849" t="str">
        <f>"0013011"</f>
        <v>0</v>
      </c>
      <c r="H2849">
        <v>1500.0</v>
      </c>
      <c r="I2849">
        <v>875.0</v>
      </c>
      <c r="J2849" t="s">
        <v>10064</v>
      </c>
      <c r="K2849" t="s">
        <v>18</v>
      </c>
      <c r="L2849" t="s">
        <v>19</v>
      </c>
    </row>
    <row r="2850" spans="1:12">
      <c r="A2850">
        <v>3716</v>
      </c>
      <c r="B2850" t="s">
        <v>10065</v>
      </c>
      <c r="C2850" t="s">
        <v>10066</v>
      </c>
      <c r="D2850" t="s">
        <v>14</v>
      </c>
      <c r="E2850" t="s">
        <v>10067</v>
      </c>
      <c r="F2850" t="s">
        <v>2290</v>
      </c>
      <c r="G2850" t="str">
        <f>"0013011"</f>
        <v>0</v>
      </c>
      <c r="H2850">
        <v>1650.0</v>
      </c>
      <c r="I2850">
        <v>247.5</v>
      </c>
      <c r="J2850" t="s">
        <v>10068</v>
      </c>
      <c r="K2850" t="s">
        <v>18</v>
      </c>
      <c r="L2850" t="s">
        <v>19</v>
      </c>
    </row>
    <row r="2851" spans="1:12">
      <c r="A2851">
        <v>3718</v>
      </c>
      <c r="B2851" t="s">
        <v>10069</v>
      </c>
      <c r="C2851" t="s">
        <v>10070</v>
      </c>
      <c r="D2851" t="s">
        <v>14</v>
      </c>
      <c r="E2851" t="s">
        <v>10071</v>
      </c>
      <c r="F2851" t="s">
        <v>2290</v>
      </c>
      <c r="G2851" t="str">
        <f>"0013011"</f>
        <v>0</v>
      </c>
      <c r="H2851">
        <v>1100.0</v>
      </c>
      <c r="I2851">
        <v>165.0</v>
      </c>
      <c r="J2851" t="s">
        <v>10072</v>
      </c>
      <c r="K2851" t="s">
        <v>18</v>
      </c>
      <c r="L2851" t="s">
        <v>19</v>
      </c>
    </row>
    <row r="2852" spans="1:12">
      <c r="A2852">
        <v>3719</v>
      </c>
      <c r="B2852" t="s">
        <v>10073</v>
      </c>
      <c r="C2852" t="s">
        <v>10074</v>
      </c>
      <c r="D2852" t="s">
        <v>14</v>
      </c>
      <c r="E2852" t="s">
        <v>10075</v>
      </c>
      <c r="F2852" t="s">
        <v>2290</v>
      </c>
      <c r="G2852" t="str">
        <f>"0013011"</f>
        <v>0</v>
      </c>
      <c r="H2852">
        <v>1510.0</v>
      </c>
      <c r="I2852">
        <v>226.5</v>
      </c>
      <c r="J2852" t="s">
        <v>9581</v>
      </c>
      <c r="K2852" t="s">
        <v>18</v>
      </c>
      <c r="L2852" t="s">
        <v>19</v>
      </c>
    </row>
    <row r="2853" spans="1:12">
      <c r="A2853">
        <v>3720</v>
      </c>
      <c r="B2853" t="s">
        <v>10076</v>
      </c>
      <c r="C2853" t="s">
        <v>10077</v>
      </c>
      <c r="D2853" t="s">
        <v>14</v>
      </c>
      <c r="E2853" t="s">
        <v>10078</v>
      </c>
      <c r="F2853" t="s">
        <v>2290</v>
      </c>
      <c r="G2853" t="str">
        <f>"0013011"</f>
        <v>0</v>
      </c>
      <c r="H2853">
        <v>1100.0</v>
      </c>
      <c r="I2853">
        <v>165.0</v>
      </c>
      <c r="J2853" t="s">
        <v>10079</v>
      </c>
      <c r="K2853" t="s">
        <v>18</v>
      </c>
      <c r="L2853" t="s">
        <v>19</v>
      </c>
    </row>
    <row r="2854" spans="1:12">
      <c r="A2854">
        <v>3721</v>
      </c>
      <c r="B2854" t="s">
        <v>10080</v>
      </c>
      <c r="C2854" t="s">
        <v>10081</v>
      </c>
      <c r="D2854" t="s">
        <v>14</v>
      </c>
      <c r="E2854" t="s">
        <v>10082</v>
      </c>
      <c r="F2854" t="s">
        <v>2290</v>
      </c>
      <c r="G2854" t="str">
        <f>"0013011"</f>
        <v>0</v>
      </c>
      <c r="H2854">
        <v>1155.0</v>
      </c>
      <c r="I2854">
        <v>173.25</v>
      </c>
      <c r="J2854" t="s">
        <v>1033</v>
      </c>
      <c r="K2854" t="s">
        <v>18</v>
      </c>
      <c r="L2854" t="s">
        <v>19</v>
      </c>
    </row>
    <row r="2855" spans="1:12">
      <c r="A2855">
        <v>3722</v>
      </c>
      <c r="B2855" t="s">
        <v>7592</v>
      </c>
      <c r="C2855" t="s">
        <v>10083</v>
      </c>
      <c r="D2855" t="s">
        <v>14</v>
      </c>
      <c r="E2855" t="s">
        <v>10084</v>
      </c>
      <c r="F2855" t="s">
        <v>2290</v>
      </c>
      <c r="G2855" t="str">
        <f>"0013011"</f>
        <v>0</v>
      </c>
      <c r="H2855">
        <v>1650.0</v>
      </c>
      <c r="I2855">
        <v>247.5</v>
      </c>
      <c r="J2855" t="s">
        <v>226</v>
      </c>
      <c r="K2855" t="s">
        <v>18</v>
      </c>
      <c r="L2855" t="s">
        <v>19</v>
      </c>
    </row>
    <row r="2856" spans="1:12">
      <c r="A2856">
        <v>3723</v>
      </c>
      <c r="B2856" t="s">
        <v>10085</v>
      </c>
      <c r="C2856" t="s">
        <v>10086</v>
      </c>
      <c r="D2856" t="s">
        <v>14</v>
      </c>
      <c r="E2856" t="s">
        <v>10087</v>
      </c>
      <c r="F2856" t="s">
        <v>2365</v>
      </c>
      <c r="G2856" t="str">
        <f>"0101072"</f>
        <v>0</v>
      </c>
      <c r="H2856">
        <v>900.0</v>
      </c>
      <c r="I2856">
        <v>135.0</v>
      </c>
      <c r="J2856" t="s">
        <v>1018</v>
      </c>
      <c r="K2856" t="s">
        <v>18</v>
      </c>
      <c r="L2856" t="s">
        <v>19</v>
      </c>
    </row>
    <row r="2857" spans="1:12">
      <c r="A2857">
        <v>3724</v>
      </c>
      <c r="B2857" t="s">
        <v>10088</v>
      </c>
      <c r="C2857" t="s">
        <v>10089</v>
      </c>
      <c r="D2857" t="s">
        <v>14</v>
      </c>
      <c r="E2857" t="s">
        <v>10090</v>
      </c>
      <c r="F2857" t="s">
        <v>2365</v>
      </c>
      <c r="G2857" t="str">
        <f>"0101072"</f>
        <v>0</v>
      </c>
      <c r="H2857">
        <v>900.0</v>
      </c>
      <c r="I2857">
        <v>135.0</v>
      </c>
      <c r="J2857" t="s">
        <v>5119</v>
      </c>
      <c r="K2857" t="s">
        <v>18</v>
      </c>
      <c r="L2857" t="s">
        <v>19</v>
      </c>
    </row>
    <row r="2858" spans="1:12">
      <c r="A2858">
        <v>3725</v>
      </c>
      <c r="B2858" t="s">
        <v>7443</v>
      </c>
      <c r="C2858" t="s">
        <v>10091</v>
      </c>
      <c r="D2858" t="s">
        <v>14</v>
      </c>
      <c r="E2858" t="s">
        <v>10092</v>
      </c>
      <c r="F2858" t="s">
        <v>2365</v>
      </c>
      <c r="G2858" t="str">
        <f>"0101072"</f>
        <v>0</v>
      </c>
      <c r="H2858">
        <v>945.0</v>
      </c>
      <c r="I2858">
        <v>250.0</v>
      </c>
      <c r="J2858" t="s">
        <v>3701</v>
      </c>
      <c r="K2858" t="s">
        <v>18</v>
      </c>
      <c r="L2858" t="s">
        <v>19</v>
      </c>
    </row>
    <row r="2859" spans="1:12">
      <c r="A2859">
        <v>3726</v>
      </c>
      <c r="B2859" t="s">
        <v>10093</v>
      </c>
      <c r="C2859" t="s">
        <v>10094</v>
      </c>
      <c r="D2859" t="s">
        <v>14</v>
      </c>
      <c r="E2859" t="s">
        <v>10095</v>
      </c>
      <c r="F2859" t="s">
        <v>2365</v>
      </c>
      <c r="G2859" t="str">
        <f>"0101072"</f>
        <v>0</v>
      </c>
      <c r="H2859">
        <v>900.0</v>
      </c>
      <c r="I2859">
        <v>285.0</v>
      </c>
      <c r="J2859" t="s">
        <v>10096</v>
      </c>
      <c r="K2859" t="s">
        <v>18</v>
      </c>
      <c r="L2859" t="s">
        <v>19</v>
      </c>
    </row>
    <row r="2860" spans="1:12">
      <c r="A2860">
        <v>3727</v>
      </c>
      <c r="B2860" t="s">
        <v>10097</v>
      </c>
      <c r="C2860" t="s">
        <v>10098</v>
      </c>
      <c r="D2860" t="s">
        <v>45</v>
      </c>
      <c r="E2860" t="s">
        <v>10099</v>
      </c>
      <c r="F2860" t="s">
        <v>2365</v>
      </c>
      <c r="G2860" t="str">
        <f>"0101072"</f>
        <v>0</v>
      </c>
      <c r="H2860">
        <v>900.0</v>
      </c>
      <c r="I2860">
        <v>135.0</v>
      </c>
      <c r="J2860" t="s">
        <v>10100</v>
      </c>
      <c r="K2860" t="s">
        <v>18</v>
      </c>
      <c r="L2860" t="s">
        <v>19</v>
      </c>
    </row>
    <row r="2861" spans="1:12">
      <c r="A2861">
        <v>3728</v>
      </c>
      <c r="B2861" t="s">
        <v>3529</v>
      </c>
      <c r="C2861" t="s">
        <v>10101</v>
      </c>
      <c r="D2861" t="s">
        <v>14</v>
      </c>
      <c r="E2861" t="s">
        <v>10102</v>
      </c>
      <c r="F2861" t="s">
        <v>2365</v>
      </c>
      <c r="G2861" t="str">
        <f>"0101072"</f>
        <v>0</v>
      </c>
      <c r="H2861">
        <v>1091.0</v>
      </c>
      <c r="I2861">
        <v>163.65</v>
      </c>
      <c r="J2861" t="s">
        <v>1443</v>
      </c>
      <c r="K2861" t="s">
        <v>18</v>
      </c>
      <c r="L2861" t="s">
        <v>19</v>
      </c>
    </row>
    <row r="2862" spans="1:12">
      <c r="A2862">
        <v>3729</v>
      </c>
      <c r="B2862" t="s">
        <v>10103</v>
      </c>
      <c r="C2862" t="s">
        <v>10104</v>
      </c>
      <c r="D2862" t="s">
        <v>14</v>
      </c>
      <c r="E2862" t="s">
        <v>10105</v>
      </c>
      <c r="F2862" t="s">
        <v>10106</v>
      </c>
      <c r="G2862" t="str">
        <f>"0104010"</f>
        <v>0</v>
      </c>
      <c r="H2862">
        <v>5500.0</v>
      </c>
      <c r="I2862">
        <v>600.0</v>
      </c>
      <c r="J2862" t="s">
        <v>2382</v>
      </c>
      <c r="K2862" t="s">
        <v>18</v>
      </c>
      <c r="L2862" t="s">
        <v>19</v>
      </c>
    </row>
    <row r="2863" spans="1:12">
      <c r="A2863">
        <v>3730</v>
      </c>
      <c r="B2863" t="s">
        <v>10107</v>
      </c>
      <c r="C2863" t="s">
        <v>10108</v>
      </c>
      <c r="D2863" t="s">
        <v>14</v>
      </c>
      <c r="E2863" t="s">
        <v>10109</v>
      </c>
      <c r="F2863" t="s">
        <v>195</v>
      </c>
      <c r="G2863" t="str">
        <f>"0017051"</f>
        <v>0</v>
      </c>
      <c r="H2863">
        <v>3000.0</v>
      </c>
      <c r="I2863">
        <v>950.0</v>
      </c>
      <c r="J2863" t="s">
        <v>7561</v>
      </c>
      <c r="K2863" t="s">
        <v>18</v>
      </c>
      <c r="L2863" t="s">
        <v>19</v>
      </c>
    </row>
    <row r="2864" spans="1:12">
      <c r="A2864">
        <v>3731</v>
      </c>
      <c r="B2864" t="s">
        <v>10110</v>
      </c>
      <c r="C2864" t="s">
        <v>10111</v>
      </c>
      <c r="D2864" t="s">
        <v>14</v>
      </c>
      <c r="E2864" t="s">
        <v>10112</v>
      </c>
      <c r="F2864" t="s">
        <v>10113</v>
      </c>
      <c r="G2864" t="str">
        <f>"0103066"</f>
        <v>0</v>
      </c>
      <c r="H2864">
        <v>1650.0</v>
      </c>
      <c r="I2864">
        <v>247.5</v>
      </c>
      <c r="J2864" t="s">
        <v>7536</v>
      </c>
      <c r="K2864" t="s">
        <v>18</v>
      </c>
      <c r="L2864" t="s">
        <v>19</v>
      </c>
    </row>
    <row r="2865" spans="1:12">
      <c r="A2865">
        <v>3732</v>
      </c>
      <c r="B2865" t="s">
        <v>10114</v>
      </c>
      <c r="C2865" t="s">
        <v>10115</v>
      </c>
      <c r="D2865" t="s">
        <v>45</v>
      </c>
      <c r="E2865" t="s">
        <v>10116</v>
      </c>
      <c r="F2865" t="s">
        <v>62</v>
      </c>
      <c r="G2865" t="str">
        <f>"0051010"</f>
        <v>0</v>
      </c>
      <c r="H2865">
        <v>900.0</v>
      </c>
      <c r="I2865">
        <v>112.5</v>
      </c>
      <c r="J2865" t="s">
        <v>434</v>
      </c>
      <c r="K2865" t="s">
        <v>18</v>
      </c>
      <c r="L2865" t="s">
        <v>19</v>
      </c>
    </row>
    <row r="2866" spans="1:12">
      <c r="A2866">
        <v>3733</v>
      </c>
      <c r="B2866" t="s">
        <v>10117</v>
      </c>
      <c r="C2866" t="s">
        <v>2568</v>
      </c>
      <c r="D2866" t="s">
        <v>45</v>
      </c>
      <c r="E2866" t="s">
        <v>10118</v>
      </c>
      <c r="F2866" t="s">
        <v>62</v>
      </c>
      <c r="G2866" t="str">
        <f>"0051010"</f>
        <v>0</v>
      </c>
      <c r="H2866">
        <v>900.0</v>
      </c>
      <c r="I2866">
        <v>112.5</v>
      </c>
      <c r="J2866" t="s">
        <v>998</v>
      </c>
      <c r="K2866" t="s">
        <v>18</v>
      </c>
      <c r="L2866" t="s">
        <v>19</v>
      </c>
    </row>
    <row r="2867" spans="1:12">
      <c r="A2867">
        <v>3735</v>
      </c>
      <c r="B2867" t="s">
        <v>10119</v>
      </c>
      <c r="C2867" t="s">
        <v>1055</v>
      </c>
      <c r="D2867" t="s">
        <v>45</v>
      </c>
      <c r="E2867" t="s">
        <v>10120</v>
      </c>
      <c r="F2867" t="s">
        <v>62</v>
      </c>
      <c r="G2867" t="str">
        <f>"0051010"</f>
        <v>0</v>
      </c>
      <c r="H2867">
        <v>900.0</v>
      </c>
      <c r="I2867">
        <v>112.5</v>
      </c>
      <c r="J2867" t="s">
        <v>4870</v>
      </c>
      <c r="K2867" t="s">
        <v>18</v>
      </c>
      <c r="L2867" t="s">
        <v>19</v>
      </c>
    </row>
    <row r="2868" spans="1:12">
      <c r="A2868">
        <v>3736</v>
      </c>
      <c r="B2868" t="s">
        <v>10121</v>
      </c>
      <c r="C2868" t="s">
        <v>10122</v>
      </c>
      <c r="D2868" t="s">
        <v>45</v>
      </c>
      <c r="E2868" t="s">
        <v>10123</v>
      </c>
      <c r="F2868" t="s">
        <v>62</v>
      </c>
      <c r="G2868" t="str">
        <f>"0051010"</f>
        <v>0</v>
      </c>
      <c r="H2868">
        <v>900.0</v>
      </c>
      <c r="I2868">
        <v>112.5</v>
      </c>
      <c r="J2868" t="s">
        <v>9581</v>
      </c>
      <c r="K2868" t="s">
        <v>18</v>
      </c>
      <c r="L2868" t="s">
        <v>19</v>
      </c>
    </row>
    <row r="2869" spans="1:12">
      <c r="A2869">
        <v>3737</v>
      </c>
      <c r="B2869" t="s">
        <v>10124</v>
      </c>
      <c r="C2869" t="s">
        <v>10125</v>
      </c>
      <c r="D2869" t="s">
        <v>14</v>
      </c>
      <c r="E2869" t="s">
        <v>10126</v>
      </c>
      <c r="F2869" t="s">
        <v>62</v>
      </c>
      <c r="G2869" t="str">
        <f>"0051010"</f>
        <v>0</v>
      </c>
      <c r="H2869">
        <v>900.0</v>
      </c>
      <c r="I2869">
        <v>135.0</v>
      </c>
      <c r="J2869" t="s">
        <v>3625</v>
      </c>
      <c r="K2869" t="s">
        <v>18</v>
      </c>
      <c r="L2869" t="s">
        <v>19</v>
      </c>
    </row>
    <row r="2870" spans="1:12">
      <c r="A2870">
        <v>3738</v>
      </c>
      <c r="B2870" t="s">
        <v>10127</v>
      </c>
      <c r="C2870" t="s">
        <v>10128</v>
      </c>
      <c r="D2870" t="s">
        <v>45</v>
      </c>
      <c r="E2870" t="s">
        <v>10129</v>
      </c>
      <c r="F2870" t="s">
        <v>62</v>
      </c>
      <c r="G2870" t="str">
        <f>"0051010"</f>
        <v>0</v>
      </c>
      <c r="H2870">
        <v>900.0</v>
      </c>
      <c r="I2870">
        <v>135.0</v>
      </c>
      <c r="J2870" t="s">
        <v>3566</v>
      </c>
      <c r="K2870" t="s">
        <v>18</v>
      </c>
      <c r="L2870" t="s">
        <v>19</v>
      </c>
    </row>
    <row r="2871" spans="1:12">
      <c r="A2871">
        <v>3739</v>
      </c>
      <c r="B2871" t="s">
        <v>10130</v>
      </c>
      <c r="C2871" t="s">
        <v>10131</v>
      </c>
      <c r="D2871" t="s">
        <v>45</v>
      </c>
      <c r="E2871" t="s">
        <v>10132</v>
      </c>
      <c r="F2871" t="s">
        <v>62</v>
      </c>
      <c r="G2871" t="str">
        <f>"0051010"</f>
        <v>0</v>
      </c>
      <c r="H2871">
        <v>900.0</v>
      </c>
      <c r="I2871">
        <v>112.5</v>
      </c>
      <c r="J2871" t="s">
        <v>10133</v>
      </c>
      <c r="K2871" t="s">
        <v>18</v>
      </c>
      <c r="L2871" t="s">
        <v>19</v>
      </c>
    </row>
    <row r="2872" spans="1:12">
      <c r="A2872">
        <v>3740</v>
      </c>
      <c r="B2872" t="s">
        <v>10134</v>
      </c>
      <c r="C2872" t="s">
        <v>10135</v>
      </c>
      <c r="D2872" t="s">
        <v>45</v>
      </c>
      <c r="E2872" t="s">
        <v>10136</v>
      </c>
      <c r="F2872" t="s">
        <v>62</v>
      </c>
      <c r="G2872" t="str">
        <f>"0051010"</f>
        <v>0</v>
      </c>
      <c r="H2872">
        <v>900.0</v>
      </c>
      <c r="I2872">
        <v>250.0</v>
      </c>
      <c r="J2872" t="s">
        <v>6377</v>
      </c>
      <c r="K2872" t="s">
        <v>18</v>
      </c>
      <c r="L2872" t="s">
        <v>19</v>
      </c>
    </row>
    <row r="2873" spans="1:12">
      <c r="A2873">
        <v>3741</v>
      </c>
      <c r="B2873" t="s">
        <v>10137</v>
      </c>
      <c r="C2873" t="s">
        <v>10138</v>
      </c>
      <c r="D2873" t="s">
        <v>45</v>
      </c>
      <c r="E2873" t="s">
        <v>10139</v>
      </c>
      <c r="F2873" t="s">
        <v>62</v>
      </c>
      <c r="G2873" t="str">
        <f>"0051010"</f>
        <v>0</v>
      </c>
      <c r="H2873">
        <v>900.0</v>
      </c>
      <c r="I2873">
        <v>112.5</v>
      </c>
      <c r="J2873" t="s">
        <v>10140</v>
      </c>
      <c r="K2873" t="s">
        <v>18</v>
      </c>
      <c r="L2873" t="s">
        <v>19</v>
      </c>
    </row>
    <row r="2874" spans="1:12">
      <c r="A2874">
        <v>3742</v>
      </c>
      <c r="B2874" t="s">
        <v>10141</v>
      </c>
      <c r="C2874" t="s">
        <v>10142</v>
      </c>
      <c r="D2874" t="s">
        <v>45</v>
      </c>
      <c r="E2874" t="s">
        <v>10143</v>
      </c>
      <c r="F2874" t="s">
        <v>62</v>
      </c>
      <c r="G2874" t="str">
        <f>"0051010"</f>
        <v>0</v>
      </c>
      <c r="H2874">
        <v>900.0</v>
      </c>
      <c r="I2874">
        <v>112.5</v>
      </c>
      <c r="J2874" t="s">
        <v>8248</v>
      </c>
      <c r="K2874" t="s">
        <v>18</v>
      </c>
      <c r="L2874" t="s">
        <v>19</v>
      </c>
    </row>
    <row r="2875" spans="1:12">
      <c r="A2875">
        <v>3743</v>
      </c>
      <c r="B2875" t="s">
        <v>10144</v>
      </c>
      <c r="C2875" t="s">
        <v>10145</v>
      </c>
      <c r="D2875" t="s">
        <v>45</v>
      </c>
      <c r="E2875" t="s">
        <v>10146</v>
      </c>
      <c r="F2875" t="s">
        <v>62</v>
      </c>
      <c r="G2875" t="str">
        <f>"0051010"</f>
        <v>0</v>
      </c>
      <c r="H2875">
        <v>1063.0</v>
      </c>
      <c r="I2875">
        <v>159.45</v>
      </c>
      <c r="J2875" t="s">
        <v>6687</v>
      </c>
      <c r="K2875" t="s">
        <v>18</v>
      </c>
      <c r="L2875" t="s">
        <v>19</v>
      </c>
    </row>
    <row r="2876" spans="1:12">
      <c r="A2876">
        <v>3744</v>
      </c>
      <c r="B2876" t="s">
        <v>10147</v>
      </c>
      <c r="C2876" t="s">
        <v>10148</v>
      </c>
      <c r="D2876" t="s">
        <v>45</v>
      </c>
      <c r="E2876" t="s">
        <v>10149</v>
      </c>
      <c r="F2876" t="s">
        <v>62</v>
      </c>
      <c r="G2876" t="str">
        <f>"0051010"</f>
        <v>0</v>
      </c>
      <c r="H2876">
        <v>900.0</v>
      </c>
      <c r="I2876">
        <v>112.5</v>
      </c>
      <c r="J2876" t="s">
        <v>10150</v>
      </c>
      <c r="K2876" t="s">
        <v>18</v>
      </c>
      <c r="L2876" t="s">
        <v>19</v>
      </c>
    </row>
    <row r="2877" spans="1:12">
      <c r="A2877">
        <v>3745</v>
      </c>
      <c r="B2877" t="s">
        <v>10151</v>
      </c>
      <c r="C2877" t="s">
        <v>10152</v>
      </c>
      <c r="D2877" t="s">
        <v>45</v>
      </c>
      <c r="E2877" t="s">
        <v>10153</v>
      </c>
      <c r="F2877" t="s">
        <v>62</v>
      </c>
      <c r="G2877" t="str">
        <f>"0051010"</f>
        <v>0</v>
      </c>
      <c r="H2877">
        <v>900.0</v>
      </c>
      <c r="I2877">
        <v>112.5</v>
      </c>
      <c r="J2877" t="s">
        <v>6407</v>
      </c>
      <c r="K2877" t="s">
        <v>18</v>
      </c>
      <c r="L2877" t="s">
        <v>19</v>
      </c>
    </row>
    <row r="2878" spans="1:12">
      <c r="A2878">
        <v>3746</v>
      </c>
      <c r="B2878" t="s">
        <v>10154</v>
      </c>
      <c r="C2878" t="s">
        <v>8727</v>
      </c>
      <c r="D2878" t="s">
        <v>45</v>
      </c>
      <c r="E2878" t="s">
        <v>10155</v>
      </c>
      <c r="F2878" t="s">
        <v>62</v>
      </c>
      <c r="G2878" t="str">
        <f>"0051010"</f>
        <v>0</v>
      </c>
      <c r="H2878">
        <v>900.0</v>
      </c>
      <c r="I2878">
        <v>127.5</v>
      </c>
      <c r="J2878" t="s">
        <v>10156</v>
      </c>
      <c r="K2878" t="s">
        <v>18</v>
      </c>
      <c r="L2878" t="s">
        <v>19</v>
      </c>
    </row>
    <row r="2879" spans="1:12">
      <c r="A2879">
        <v>3747</v>
      </c>
      <c r="B2879" t="s">
        <v>10157</v>
      </c>
      <c r="C2879" t="s">
        <v>10158</v>
      </c>
      <c r="D2879" t="s">
        <v>45</v>
      </c>
      <c r="E2879" t="s">
        <v>10159</v>
      </c>
      <c r="F2879" t="s">
        <v>62</v>
      </c>
      <c r="G2879" t="str">
        <f>"0051010"</f>
        <v>0</v>
      </c>
      <c r="H2879">
        <v>900.0</v>
      </c>
      <c r="I2879">
        <v>400.0</v>
      </c>
      <c r="J2879" t="s">
        <v>287</v>
      </c>
      <c r="K2879" t="s">
        <v>18</v>
      </c>
      <c r="L2879" t="s">
        <v>19</v>
      </c>
    </row>
    <row r="2880" spans="1:12">
      <c r="A2880">
        <v>3748</v>
      </c>
      <c r="B2880" t="s">
        <v>10160</v>
      </c>
      <c r="C2880" t="s">
        <v>3620</v>
      </c>
      <c r="D2880" t="s">
        <v>45</v>
      </c>
      <c r="E2880" t="s">
        <v>10161</v>
      </c>
      <c r="F2880" t="s">
        <v>62</v>
      </c>
      <c r="G2880" t="str">
        <f>"0051010"</f>
        <v>0</v>
      </c>
      <c r="H2880">
        <v>900.0</v>
      </c>
      <c r="I2880">
        <v>112.5</v>
      </c>
      <c r="J2880" t="s">
        <v>10162</v>
      </c>
      <c r="K2880" t="s">
        <v>18</v>
      </c>
      <c r="L2880" t="s">
        <v>19</v>
      </c>
    </row>
    <row r="2881" spans="1:12">
      <c r="A2881">
        <v>3749</v>
      </c>
      <c r="B2881" t="s">
        <v>639</v>
      </c>
      <c r="C2881" t="s">
        <v>10163</v>
      </c>
      <c r="D2881" t="s">
        <v>45</v>
      </c>
      <c r="E2881" t="s">
        <v>10164</v>
      </c>
      <c r="F2881" t="s">
        <v>2407</v>
      </c>
      <c r="G2881" t="str">
        <f>"0021022"</f>
        <v>0</v>
      </c>
      <c r="H2881">
        <v>2200.0</v>
      </c>
      <c r="I2881">
        <v>330.0</v>
      </c>
      <c r="J2881" t="s">
        <v>1431</v>
      </c>
      <c r="K2881" t="s">
        <v>18</v>
      </c>
      <c r="L2881" t="s">
        <v>19</v>
      </c>
    </row>
    <row r="2882" spans="1:12">
      <c r="A2882">
        <v>3751</v>
      </c>
      <c r="B2882" t="s">
        <v>10165</v>
      </c>
      <c r="C2882" t="s">
        <v>10166</v>
      </c>
      <c r="D2882" t="s">
        <v>45</v>
      </c>
      <c r="E2882" t="s">
        <v>10167</v>
      </c>
      <c r="F2882" t="s">
        <v>331</v>
      </c>
      <c r="G2882" t="str">
        <f>"0101300"</f>
        <v>0</v>
      </c>
      <c r="H2882">
        <v>900.0</v>
      </c>
      <c r="I2882">
        <v>112.5</v>
      </c>
      <c r="J2882" t="s">
        <v>1324</v>
      </c>
      <c r="K2882" t="s">
        <v>18</v>
      </c>
      <c r="L2882" t="s">
        <v>19</v>
      </c>
    </row>
    <row r="2883" spans="1:12">
      <c r="A2883">
        <v>3752</v>
      </c>
      <c r="B2883" t="s">
        <v>10168</v>
      </c>
      <c r="C2883" t="s">
        <v>10169</v>
      </c>
      <c r="D2883" t="s">
        <v>14</v>
      </c>
      <c r="E2883" t="s">
        <v>10170</v>
      </c>
      <c r="F2883" t="s">
        <v>331</v>
      </c>
      <c r="G2883" t="str">
        <f>"0101300"</f>
        <v>0</v>
      </c>
      <c r="H2883">
        <v>900.0</v>
      </c>
      <c r="I2883">
        <v>112.5</v>
      </c>
      <c r="J2883" t="s">
        <v>10171</v>
      </c>
      <c r="K2883" t="s">
        <v>18</v>
      </c>
      <c r="L2883" t="s">
        <v>19</v>
      </c>
    </row>
    <row r="2884" spans="1:12">
      <c r="A2884">
        <v>3753</v>
      </c>
      <c r="B2884" t="s">
        <v>10172</v>
      </c>
      <c r="C2884" t="s">
        <v>10173</v>
      </c>
      <c r="D2884" t="s">
        <v>14</v>
      </c>
      <c r="E2884" t="s">
        <v>10174</v>
      </c>
      <c r="F2884" t="s">
        <v>1617</v>
      </c>
      <c r="G2884" t="str">
        <f>"0036051"</f>
        <v>0</v>
      </c>
      <c r="H2884">
        <v>900.0</v>
      </c>
      <c r="I2884">
        <v>120.0</v>
      </c>
      <c r="J2884" t="s">
        <v>10175</v>
      </c>
      <c r="K2884" t="s">
        <v>18</v>
      </c>
      <c r="L2884" t="s">
        <v>19</v>
      </c>
    </row>
    <row r="2885" spans="1:12">
      <c r="A2885">
        <v>3754</v>
      </c>
      <c r="B2885" t="s">
        <v>10176</v>
      </c>
      <c r="C2885" t="s">
        <v>10177</v>
      </c>
      <c r="D2885" t="s">
        <v>45</v>
      </c>
      <c r="E2885" t="s">
        <v>10178</v>
      </c>
      <c r="F2885" t="s">
        <v>1624</v>
      </c>
      <c r="G2885" t="str">
        <f>"8011060"</f>
        <v>0</v>
      </c>
      <c r="H2885">
        <v>2350.0</v>
      </c>
      <c r="I2885">
        <v>352.5</v>
      </c>
      <c r="J2885" t="s">
        <v>4227</v>
      </c>
      <c r="K2885" t="s">
        <v>18</v>
      </c>
      <c r="L2885" t="s">
        <v>19</v>
      </c>
    </row>
    <row r="2886" spans="1:12">
      <c r="A2886">
        <v>3755</v>
      </c>
      <c r="B2886" t="s">
        <v>10179</v>
      </c>
      <c r="C2886" t="s">
        <v>10180</v>
      </c>
      <c r="D2886" t="s">
        <v>45</v>
      </c>
      <c r="E2886" t="s">
        <v>10181</v>
      </c>
      <c r="F2886" t="s">
        <v>2404</v>
      </c>
      <c r="G2886" t="str">
        <f>"8011032"</f>
        <v>0</v>
      </c>
      <c r="H2886">
        <v>1650.0</v>
      </c>
      <c r="I2886">
        <v>247.5</v>
      </c>
      <c r="J2886" t="s">
        <v>663</v>
      </c>
      <c r="K2886" t="s">
        <v>18</v>
      </c>
      <c r="L2886" t="s">
        <v>19</v>
      </c>
    </row>
    <row r="2887" spans="1:12">
      <c r="A2887">
        <v>3756</v>
      </c>
      <c r="B2887" t="s">
        <v>4818</v>
      </c>
      <c r="C2887" t="s">
        <v>1498</v>
      </c>
      <c r="D2887" t="s">
        <v>14</v>
      </c>
      <c r="E2887" t="s">
        <v>10182</v>
      </c>
      <c r="F2887" t="s">
        <v>1163</v>
      </c>
      <c r="G2887" t="str">
        <f>"9015011"</f>
        <v>0</v>
      </c>
      <c r="H2887">
        <v>1400.0</v>
      </c>
      <c r="I2887">
        <v>210.0</v>
      </c>
      <c r="J2887" t="s">
        <v>4129</v>
      </c>
      <c r="K2887" t="s">
        <v>18</v>
      </c>
      <c r="L2887" t="s">
        <v>19</v>
      </c>
    </row>
    <row r="2888" spans="1:12">
      <c r="A2888">
        <v>3757</v>
      </c>
      <c r="B2888" t="s">
        <v>10183</v>
      </c>
      <c r="C2888" t="s">
        <v>10184</v>
      </c>
      <c r="D2888" t="s">
        <v>14</v>
      </c>
      <c r="E2888" t="s">
        <v>10185</v>
      </c>
      <c r="F2888" t="s">
        <v>67</v>
      </c>
      <c r="G2888" t="str">
        <f>"8011031"</f>
        <v>0</v>
      </c>
      <c r="H2888">
        <v>1540.0</v>
      </c>
      <c r="I2888">
        <v>231.0</v>
      </c>
      <c r="J2888" t="s">
        <v>3760</v>
      </c>
      <c r="K2888" t="s">
        <v>18</v>
      </c>
      <c r="L2888" t="s">
        <v>19</v>
      </c>
    </row>
    <row r="2889" spans="1:12">
      <c r="A2889">
        <v>3758</v>
      </c>
      <c r="B2889" t="s">
        <v>10186</v>
      </c>
      <c r="C2889" t="s">
        <v>10187</v>
      </c>
      <c r="D2889" t="s">
        <v>14</v>
      </c>
      <c r="E2889" t="s">
        <v>10188</v>
      </c>
      <c r="F2889" t="s">
        <v>195</v>
      </c>
      <c r="G2889" t="str">
        <f>"0017051"</f>
        <v>0</v>
      </c>
      <c r="H2889">
        <v>2000.0</v>
      </c>
      <c r="I2889">
        <v>300.0</v>
      </c>
      <c r="J2889" t="s">
        <v>9609</v>
      </c>
      <c r="K2889" t="s">
        <v>18</v>
      </c>
      <c r="L2889" t="s">
        <v>19</v>
      </c>
    </row>
    <row r="2890" spans="1:12">
      <c r="A2890">
        <v>3759</v>
      </c>
      <c r="B2890" t="s">
        <v>1114</v>
      </c>
      <c r="C2890" t="s">
        <v>3351</v>
      </c>
      <c r="D2890" t="s">
        <v>14</v>
      </c>
      <c r="E2890" t="s">
        <v>10189</v>
      </c>
      <c r="F2890" t="s">
        <v>10190</v>
      </c>
      <c r="G2890" t="str">
        <f>"8026030"</f>
        <v>0</v>
      </c>
      <c r="H2890">
        <v>3300.0</v>
      </c>
      <c r="I2890">
        <v>1145.0</v>
      </c>
      <c r="J2890" t="s">
        <v>10191</v>
      </c>
      <c r="K2890" t="s">
        <v>18</v>
      </c>
      <c r="L2890" t="s">
        <v>19</v>
      </c>
    </row>
    <row r="2891" spans="1:12">
      <c r="A2891">
        <v>3761</v>
      </c>
      <c r="B2891" t="s">
        <v>10192</v>
      </c>
      <c r="C2891" t="s">
        <v>10193</v>
      </c>
      <c r="D2891" t="s">
        <v>14</v>
      </c>
      <c r="E2891" t="s">
        <v>10194</v>
      </c>
      <c r="F2891" t="s">
        <v>1699</v>
      </c>
      <c r="G2891" t="str">
        <f>"9011031"</f>
        <v>0</v>
      </c>
      <c r="H2891">
        <v>900.0</v>
      </c>
      <c r="I2891">
        <v>105.0</v>
      </c>
      <c r="J2891" t="s">
        <v>10195</v>
      </c>
      <c r="K2891" t="s">
        <v>18</v>
      </c>
      <c r="L2891" t="s">
        <v>19</v>
      </c>
    </row>
    <row r="2892" spans="1:12">
      <c r="A2892">
        <v>3762</v>
      </c>
      <c r="B2892" t="s">
        <v>10196</v>
      </c>
      <c r="C2892" t="s">
        <v>5506</v>
      </c>
      <c r="D2892" t="s">
        <v>14</v>
      </c>
      <c r="E2892" t="s">
        <v>10197</v>
      </c>
      <c r="F2892" t="s">
        <v>81</v>
      </c>
      <c r="G2892" t="str">
        <f>"0093021"</f>
        <v>0</v>
      </c>
      <c r="H2892">
        <v>900.0</v>
      </c>
      <c r="I2892">
        <v>135.0</v>
      </c>
      <c r="J2892" t="s">
        <v>10198</v>
      </c>
      <c r="K2892" t="s">
        <v>18</v>
      </c>
      <c r="L2892" t="s">
        <v>19</v>
      </c>
    </row>
    <row r="2893" spans="1:12">
      <c r="A2893">
        <v>3763</v>
      </c>
      <c r="B2893" t="s">
        <v>1924</v>
      </c>
      <c r="C2893" t="s">
        <v>10199</v>
      </c>
      <c r="D2893" t="s">
        <v>14</v>
      </c>
      <c r="E2893" t="s">
        <v>10200</v>
      </c>
      <c r="F2893" t="s">
        <v>331</v>
      </c>
      <c r="G2893" t="str">
        <f>"0101300"</f>
        <v>0</v>
      </c>
      <c r="H2893">
        <v>900.0</v>
      </c>
      <c r="I2893">
        <v>485.0</v>
      </c>
      <c r="J2893" t="s">
        <v>4342</v>
      </c>
      <c r="K2893" t="s">
        <v>18</v>
      </c>
      <c r="L2893" t="s">
        <v>19</v>
      </c>
    </row>
    <row r="2894" spans="1:12">
      <c r="A2894">
        <v>3764</v>
      </c>
      <c r="B2894" t="s">
        <v>10201</v>
      </c>
      <c r="C2894" t="s">
        <v>4085</v>
      </c>
      <c r="D2894" t="s">
        <v>45</v>
      </c>
      <c r="E2894" t="s">
        <v>10202</v>
      </c>
      <c r="F2894" t="s">
        <v>2407</v>
      </c>
      <c r="G2894" t="str">
        <f>"0021022"</f>
        <v>0</v>
      </c>
      <c r="H2894">
        <v>3000.0</v>
      </c>
      <c r="I2894">
        <v>450.0</v>
      </c>
      <c r="J2894" t="s">
        <v>5936</v>
      </c>
      <c r="K2894" t="s">
        <v>18</v>
      </c>
      <c r="L2894" t="s">
        <v>19</v>
      </c>
    </row>
    <row r="2895" spans="1:12">
      <c r="A2895">
        <v>3765</v>
      </c>
      <c r="B2895" t="s">
        <v>10203</v>
      </c>
      <c r="C2895" t="s">
        <v>10204</v>
      </c>
      <c r="D2895" t="s">
        <v>45</v>
      </c>
      <c r="E2895" t="s">
        <v>10205</v>
      </c>
      <c r="F2895" t="s">
        <v>3927</v>
      </c>
      <c r="G2895" t="str">
        <f>"0035080"</f>
        <v>0</v>
      </c>
      <c r="H2895">
        <v>3300.0</v>
      </c>
      <c r="I2895">
        <v>495.0</v>
      </c>
      <c r="J2895" t="s">
        <v>4227</v>
      </c>
      <c r="K2895" t="s">
        <v>18</v>
      </c>
      <c r="L2895" t="s">
        <v>19</v>
      </c>
    </row>
    <row r="2896" spans="1:12">
      <c r="A2896">
        <v>3766</v>
      </c>
      <c r="B2896" t="s">
        <v>10206</v>
      </c>
      <c r="C2896" t="s">
        <v>10207</v>
      </c>
      <c r="D2896" t="s">
        <v>45</v>
      </c>
      <c r="E2896" t="s">
        <v>10208</v>
      </c>
      <c r="F2896" t="s">
        <v>3927</v>
      </c>
      <c r="G2896" t="str">
        <f>"0035080"</f>
        <v>0</v>
      </c>
      <c r="H2896">
        <v>3500.0</v>
      </c>
      <c r="I2896">
        <v>500.0</v>
      </c>
      <c r="J2896" t="s">
        <v>721</v>
      </c>
      <c r="K2896" t="s">
        <v>18</v>
      </c>
      <c r="L2896" t="s">
        <v>19</v>
      </c>
    </row>
    <row r="2897" spans="1:12">
      <c r="A2897">
        <v>3768</v>
      </c>
      <c r="B2897" t="s">
        <v>3172</v>
      </c>
      <c r="C2897" t="s">
        <v>10209</v>
      </c>
      <c r="D2897" t="s">
        <v>45</v>
      </c>
      <c r="E2897" t="s">
        <v>10210</v>
      </c>
      <c r="F2897" t="s">
        <v>2404</v>
      </c>
      <c r="G2897" t="str">
        <f>"8011032"</f>
        <v>0</v>
      </c>
      <c r="H2897">
        <v>2200.0</v>
      </c>
      <c r="I2897">
        <v>330.0</v>
      </c>
      <c r="J2897" t="s">
        <v>2886</v>
      </c>
      <c r="K2897" t="s">
        <v>18</v>
      </c>
      <c r="L2897" t="s">
        <v>19</v>
      </c>
    </row>
    <row r="2898" spans="1:12">
      <c r="A2898">
        <v>3769</v>
      </c>
      <c r="B2898" t="s">
        <v>10211</v>
      </c>
      <c r="C2898" t="s">
        <v>10212</v>
      </c>
      <c r="D2898" t="s">
        <v>45</v>
      </c>
      <c r="E2898" t="s">
        <v>10213</v>
      </c>
      <c r="F2898" t="s">
        <v>10214</v>
      </c>
      <c r="G2898" t="str">
        <f>"3028150"</f>
        <v>0</v>
      </c>
      <c r="H2898">
        <v>2200.0</v>
      </c>
      <c r="I2898">
        <v>0.0</v>
      </c>
      <c r="J2898" t="s">
        <v>341</v>
      </c>
      <c r="K2898" t="s">
        <v>18</v>
      </c>
      <c r="L2898" t="s">
        <v>19</v>
      </c>
    </row>
    <row r="2899" spans="1:12">
      <c r="A2899">
        <v>3770</v>
      </c>
      <c r="B2899" t="s">
        <v>10215</v>
      </c>
      <c r="C2899" t="s">
        <v>10216</v>
      </c>
      <c r="D2899" t="s">
        <v>45</v>
      </c>
      <c r="E2899" t="s">
        <v>10217</v>
      </c>
      <c r="F2899" t="s">
        <v>960</v>
      </c>
      <c r="G2899" t="str">
        <f>"0021021"</f>
        <v>0</v>
      </c>
      <c r="H2899">
        <v>1650.0</v>
      </c>
      <c r="I2899">
        <v>700.0</v>
      </c>
      <c r="J2899" t="s">
        <v>10218</v>
      </c>
      <c r="K2899" t="s">
        <v>18</v>
      </c>
      <c r="L2899" t="s">
        <v>19</v>
      </c>
    </row>
    <row r="2900" spans="1:12">
      <c r="A2900">
        <v>3771</v>
      </c>
      <c r="B2900" t="s">
        <v>3865</v>
      </c>
      <c r="C2900" t="s">
        <v>10219</v>
      </c>
      <c r="D2900" t="s">
        <v>14</v>
      </c>
      <c r="E2900" t="s">
        <v>10220</v>
      </c>
      <c r="F2900" t="s">
        <v>2431</v>
      </c>
      <c r="G2900" t="str">
        <f>"0012110"</f>
        <v>0</v>
      </c>
      <c r="H2900">
        <v>3000.0</v>
      </c>
      <c r="I2900">
        <v>1145.0</v>
      </c>
      <c r="J2900" t="s">
        <v>10221</v>
      </c>
      <c r="K2900" t="s">
        <v>18</v>
      </c>
      <c r="L2900" t="s">
        <v>19</v>
      </c>
    </row>
    <row r="2901" spans="1:12">
      <c r="A2901">
        <v>3772</v>
      </c>
      <c r="B2901" t="s">
        <v>20</v>
      </c>
      <c r="C2901" t="s">
        <v>10222</v>
      </c>
      <c r="D2901" t="s">
        <v>14</v>
      </c>
      <c r="E2901" t="s">
        <v>10223</v>
      </c>
      <c r="F2901" t="s">
        <v>2407</v>
      </c>
      <c r="G2901" t="str">
        <f>"0021022"</f>
        <v>0</v>
      </c>
      <c r="H2901">
        <v>3300.0</v>
      </c>
      <c r="I2901">
        <v>495.0</v>
      </c>
      <c r="J2901" t="s">
        <v>9877</v>
      </c>
      <c r="K2901" t="s">
        <v>18</v>
      </c>
      <c r="L2901" t="s">
        <v>19</v>
      </c>
    </row>
    <row r="2902" spans="1:12">
      <c r="A2902">
        <v>3773</v>
      </c>
      <c r="B2902" t="s">
        <v>10224</v>
      </c>
      <c r="C2902" t="s">
        <v>10225</v>
      </c>
      <c r="D2902" t="s">
        <v>14</v>
      </c>
      <c r="E2902" t="s">
        <v>10226</v>
      </c>
      <c r="F2902" t="s">
        <v>2407</v>
      </c>
      <c r="G2902" t="str">
        <f>"0021022"</f>
        <v>0</v>
      </c>
      <c r="H2902">
        <v>3000.0</v>
      </c>
      <c r="I2902">
        <v>450.0</v>
      </c>
      <c r="J2902" t="s">
        <v>4975</v>
      </c>
      <c r="K2902" t="s">
        <v>18</v>
      </c>
      <c r="L2902" t="s">
        <v>19</v>
      </c>
    </row>
    <row r="2903" spans="1:12">
      <c r="A2903">
        <v>3774</v>
      </c>
      <c r="B2903" t="s">
        <v>10227</v>
      </c>
      <c r="C2903" t="s">
        <v>10228</v>
      </c>
      <c r="D2903" t="s">
        <v>14</v>
      </c>
      <c r="E2903" t="s">
        <v>10229</v>
      </c>
      <c r="F2903" t="s">
        <v>5990</v>
      </c>
      <c r="G2903" t="str">
        <f>"0084021"</f>
        <v>0</v>
      </c>
      <c r="H2903">
        <v>900.0</v>
      </c>
      <c r="I2903">
        <v>135.0</v>
      </c>
      <c r="J2903" t="s">
        <v>569</v>
      </c>
      <c r="K2903" t="s">
        <v>18</v>
      </c>
      <c r="L2903" t="s">
        <v>19</v>
      </c>
    </row>
    <row r="2904" spans="1:12">
      <c r="A2904">
        <v>3775</v>
      </c>
      <c r="B2904" t="s">
        <v>5662</v>
      </c>
      <c r="C2904" t="s">
        <v>272</v>
      </c>
      <c r="D2904" t="s">
        <v>14</v>
      </c>
      <c r="E2904" t="s">
        <v>10230</v>
      </c>
      <c r="F2904" t="s">
        <v>81</v>
      </c>
      <c r="G2904" t="str">
        <f>"0093021"</f>
        <v>0</v>
      </c>
      <c r="H2904">
        <v>1000.0</v>
      </c>
      <c r="I2904">
        <v>150.0</v>
      </c>
      <c r="J2904" t="s">
        <v>2861</v>
      </c>
      <c r="K2904" t="s">
        <v>18</v>
      </c>
      <c r="L2904" t="s">
        <v>19</v>
      </c>
    </row>
    <row r="2905" spans="1:12">
      <c r="A2905">
        <v>3776</v>
      </c>
      <c r="B2905" t="s">
        <v>10231</v>
      </c>
      <c r="C2905" t="s">
        <v>10232</v>
      </c>
      <c r="D2905" t="s">
        <v>14</v>
      </c>
      <c r="E2905" t="s">
        <v>10233</v>
      </c>
      <c r="F2905" t="s">
        <v>67</v>
      </c>
      <c r="G2905" t="str">
        <f>"8011031"</f>
        <v>0</v>
      </c>
      <c r="H2905">
        <v>1500.0</v>
      </c>
      <c r="I2905">
        <v>225.0</v>
      </c>
      <c r="J2905" t="s">
        <v>10234</v>
      </c>
      <c r="K2905" t="s">
        <v>18</v>
      </c>
      <c r="L2905" t="s">
        <v>19</v>
      </c>
    </row>
    <row r="2906" spans="1:12">
      <c r="A2906">
        <v>3777</v>
      </c>
      <c r="B2906" t="s">
        <v>10235</v>
      </c>
      <c r="C2906" t="s">
        <v>10236</v>
      </c>
      <c r="D2906" t="s">
        <v>45</v>
      </c>
      <c r="E2906" t="s">
        <v>10237</v>
      </c>
      <c r="F2906" t="s">
        <v>67</v>
      </c>
      <c r="G2906" t="str">
        <f>"8011031"</f>
        <v>0</v>
      </c>
      <c r="H2906">
        <v>2000.0</v>
      </c>
      <c r="I2906">
        <v>300.0</v>
      </c>
      <c r="J2906" t="s">
        <v>5695</v>
      </c>
      <c r="K2906" t="s">
        <v>18</v>
      </c>
      <c r="L2906" t="s">
        <v>19</v>
      </c>
    </row>
    <row r="2907" spans="1:12">
      <c r="A2907">
        <v>3778</v>
      </c>
      <c r="B2907" t="s">
        <v>10238</v>
      </c>
      <c r="C2907" t="s">
        <v>10239</v>
      </c>
      <c r="D2907" t="s">
        <v>45</v>
      </c>
      <c r="E2907" t="s">
        <v>10240</v>
      </c>
      <c r="F2907" t="s">
        <v>81</v>
      </c>
      <c r="G2907" t="str">
        <f>"0093021"</f>
        <v>0</v>
      </c>
      <c r="H2907">
        <v>900.0</v>
      </c>
      <c r="I2907">
        <v>135.0</v>
      </c>
      <c r="J2907" t="s">
        <v>5695</v>
      </c>
      <c r="K2907" t="s">
        <v>18</v>
      </c>
      <c r="L2907" t="s">
        <v>19</v>
      </c>
    </row>
    <row r="2908" spans="1:12">
      <c r="A2908">
        <v>3779</v>
      </c>
      <c r="B2908" t="s">
        <v>10241</v>
      </c>
      <c r="C2908" t="s">
        <v>10242</v>
      </c>
      <c r="D2908" t="s">
        <v>45</v>
      </c>
      <c r="E2908" t="s">
        <v>10243</v>
      </c>
      <c r="F2908" t="s">
        <v>81</v>
      </c>
      <c r="G2908" t="str">
        <f>"0093021"</f>
        <v>0</v>
      </c>
      <c r="H2908">
        <v>900.0</v>
      </c>
      <c r="I2908">
        <v>135.0</v>
      </c>
      <c r="J2908" t="s">
        <v>5695</v>
      </c>
      <c r="K2908" t="s">
        <v>18</v>
      </c>
      <c r="L2908" t="s">
        <v>19</v>
      </c>
    </row>
    <row r="2909" spans="1:12">
      <c r="A2909">
        <v>3780</v>
      </c>
      <c r="B2909" t="s">
        <v>6651</v>
      </c>
      <c r="C2909" t="s">
        <v>6594</v>
      </c>
      <c r="D2909" t="s">
        <v>45</v>
      </c>
      <c r="E2909" t="s">
        <v>10244</v>
      </c>
      <c r="F2909" t="s">
        <v>81</v>
      </c>
      <c r="G2909" t="str">
        <f>"0093021"</f>
        <v>0</v>
      </c>
      <c r="H2909">
        <v>900.0</v>
      </c>
      <c r="I2909">
        <v>135.0</v>
      </c>
      <c r="J2909" t="s">
        <v>10245</v>
      </c>
      <c r="K2909" t="s">
        <v>18</v>
      </c>
      <c r="L2909" t="s">
        <v>19</v>
      </c>
    </row>
    <row r="2910" spans="1:12">
      <c r="A2910">
        <v>3781</v>
      </c>
      <c r="B2910" t="s">
        <v>10246</v>
      </c>
      <c r="C2910" t="s">
        <v>10247</v>
      </c>
      <c r="D2910" t="s">
        <v>14</v>
      </c>
      <c r="E2910" t="s">
        <v>10248</v>
      </c>
      <c r="F2910" t="s">
        <v>67</v>
      </c>
      <c r="G2910" t="str">
        <f>"8011031"</f>
        <v>0</v>
      </c>
      <c r="H2910">
        <v>1980.0</v>
      </c>
      <c r="I2910">
        <v>297.0</v>
      </c>
      <c r="J2910" t="s">
        <v>5226</v>
      </c>
      <c r="K2910" t="s">
        <v>18</v>
      </c>
      <c r="L2910" t="s">
        <v>19</v>
      </c>
    </row>
    <row r="2911" spans="1:12">
      <c r="A2911">
        <v>3782</v>
      </c>
      <c r="B2911" t="s">
        <v>10249</v>
      </c>
      <c r="C2911" t="s">
        <v>1844</v>
      </c>
      <c r="D2911" t="s">
        <v>45</v>
      </c>
      <c r="E2911" t="s">
        <v>10250</v>
      </c>
      <c r="F2911" t="s">
        <v>81</v>
      </c>
      <c r="G2911" t="str">
        <f>"0093021"</f>
        <v>0</v>
      </c>
      <c r="H2911">
        <v>1100.0</v>
      </c>
      <c r="I2911">
        <v>165.0</v>
      </c>
      <c r="J2911" t="s">
        <v>5541</v>
      </c>
      <c r="K2911" t="s">
        <v>18</v>
      </c>
      <c r="L2911" t="s">
        <v>19</v>
      </c>
    </row>
    <row r="2912" spans="1:12">
      <c r="A2912">
        <v>3788</v>
      </c>
      <c r="B2912" t="s">
        <v>1114</v>
      </c>
      <c r="C2912" t="s">
        <v>10251</v>
      </c>
      <c r="D2912" t="s">
        <v>14</v>
      </c>
      <c r="E2912" t="s">
        <v>10252</v>
      </c>
      <c r="F2912" t="s">
        <v>960</v>
      </c>
      <c r="G2912" t="str">
        <f>"0021021"</f>
        <v>0</v>
      </c>
      <c r="H2912">
        <v>1500.0</v>
      </c>
      <c r="I2912">
        <v>925.0</v>
      </c>
      <c r="J2912" t="s">
        <v>6915</v>
      </c>
      <c r="K2912" t="s">
        <v>18</v>
      </c>
      <c r="L2912" t="s">
        <v>19</v>
      </c>
    </row>
    <row r="2913" spans="1:12">
      <c r="A2913">
        <v>3789</v>
      </c>
      <c r="B2913" t="s">
        <v>10253</v>
      </c>
      <c r="C2913" t="s">
        <v>10254</v>
      </c>
      <c r="D2913" t="s">
        <v>45</v>
      </c>
      <c r="E2913" t="s">
        <v>10255</v>
      </c>
      <c r="F2913" t="s">
        <v>380</v>
      </c>
      <c r="G2913" t="str">
        <f>"0071053"</f>
        <v>0</v>
      </c>
      <c r="H2913">
        <v>950.0</v>
      </c>
      <c r="I2913">
        <v>142.5</v>
      </c>
      <c r="J2913" t="s">
        <v>5695</v>
      </c>
      <c r="K2913" t="s">
        <v>18</v>
      </c>
      <c r="L2913" t="s">
        <v>19</v>
      </c>
    </row>
    <row r="2914" spans="1:12">
      <c r="A2914">
        <v>3790</v>
      </c>
      <c r="B2914" t="s">
        <v>10256</v>
      </c>
      <c r="C2914" t="s">
        <v>10257</v>
      </c>
      <c r="D2914" t="s">
        <v>45</v>
      </c>
      <c r="E2914" t="s">
        <v>10258</v>
      </c>
      <c r="F2914" t="s">
        <v>124</v>
      </c>
      <c r="G2914" t="str">
        <f>"0071051"</f>
        <v>0</v>
      </c>
      <c r="H2914">
        <v>900.0</v>
      </c>
      <c r="I2914">
        <v>127.5</v>
      </c>
      <c r="J2914" t="s">
        <v>5695</v>
      </c>
      <c r="K2914" t="s">
        <v>18</v>
      </c>
      <c r="L2914" t="s">
        <v>19</v>
      </c>
    </row>
    <row r="2915" spans="1:12">
      <c r="A2915">
        <v>3791</v>
      </c>
      <c r="B2915" t="s">
        <v>10259</v>
      </c>
      <c r="C2915" t="s">
        <v>10260</v>
      </c>
      <c r="D2915" t="s">
        <v>45</v>
      </c>
      <c r="E2915" t="s">
        <v>10261</v>
      </c>
      <c r="F2915" t="s">
        <v>124</v>
      </c>
      <c r="G2915" t="str">
        <f>"0071051"</f>
        <v>0</v>
      </c>
      <c r="H2915">
        <v>1100.0</v>
      </c>
      <c r="I2915">
        <v>165.0</v>
      </c>
      <c r="J2915" t="s">
        <v>7789</v>
      </c>
      <c r="K2915" t="s">
        <v>18</v>
      </c>
      <c r="L2915" t="s">
        <v>19</v>
      </c>
    </row>
    <row r="2916" spans="1:12">
      <c r="A2916">
        <v>3792</v>
      </c>
      <c r="B2916" t="s">
        <v>10262</v>
      </c>
      <c r="C2916" t="s">
        <v>10263</v>
      </c>
      <c r="D2916" t="s">
        <v>45</v>
      </c>
      <c r="E2916" t="s">
        <v>10264</v>
      </c>
      <c r="F2916" t="s">
        <v>124</v>
      </c>
      <c r="G2916" t="str">
        <f>"0071051"</f>
        <v>0</v>
      </c>
      <c r="H2916">
        <v>1075.0</v>
      </c>
      <c r="I2916">
        <v>161.25</v>
      </c>
      <c r="J2916" t="s">
        <v>8487</v>
      </c>
      <c r="K2916" t="s">
        <v>18</v>
      </c>
      <c r="L2916" t="s">
        <v>19</v>
      </c>
    </row>
    <row r="2917" spans="1:12">
      <c r="A2917">
        <v>3793</v>
      </c>
      <c r="B2917" t="s">
        <v>10265</v>
      </c>
      <c r="C2917" t="s">
        <v>10266</v>
      </c>
      <c r="D2917" t="s">
        <v>45</v>
      </c>
      <c r="E2917" t="s">
        <v>10267</v>
      </c>
      <c r="F2917" t="s">
        <v>47</v>
      </c>
      <c r="G2917" t="str">
        <f>"8033011"</f>
        <v>0</v>
      </c>
      <c r="H2917">
        <v>900.0</v>
      </c>
      <c r="I2917">
        <v>135.0</v>
      </c>
      <c r="J2917" t="s">
        <v>5695</v>
      </c>
      <c r="K2917" t="s">
        <v>18</v>
      </c>
      <c r="L2917" t="s">
        <v>19</v>
      </c>
    </row>
    <row r="2918" spans="1:12">
      <c r="A2918">
        <v>3794</v>
      </c>
      <c r="B2918" t="s">
        <v>10268</v>
      </c>
      <c r="C2918" t="s">
        <v>10269</v>
      </c>
      <c r="D2918" t="s">
        <v>45</v>
      </c>
      <c r="E2918" t="s">
        <v>10270</v>
      </c>
      <c r="F2918" t="s">
        <v>47</v>
      </c>
      <c r="G2918" t="str">
        <f>"8033011"</f>
        <v>0</v>
      </c>
      <c r="H2918">
        <v>900.0</v>
      </c>
      <c r="I2918">
        <v>135.0</v>
      </c>
      <c r="J2918" t="s">
        <v>10271</v>
      </c>
      <c r="K2918" t="s">
        <v>18</v>
      </c>
      <c r="L2918" t="s">
        <v>19</v>
      </c>
    </row>
    <row r="2919" spans="1:12">
      <c r="A2919">
        <v>3795</v>
      </c>
      <c r="B2919" t="s">
        <v>10272</v>
      </c>
      <c r="C2919" t="s">
        <v>10273</v>
      </c>
      <c r="D2919" t="s">
        <v>45</v>
      </c>
      <c r="E2919" t="s">
        <v>10274</v>
      </c>
      <c r="F2919" t="s">
        <v>1617</v>
      </c>
      <c r="G2919" t="str">
        <f>"0036051"</f>
        <v>0</v>
      </c>
      <c r="H2919">
        <v>900.0</v>
      </c>
      <c r="I2919">
        <v>135.0</v>
      </c>
      <c r="J2919" t="s">
        <v>10275</v>
      </c>
      <c r="K2919" t="s">
        <v>18</v>
      </c>
      <c r="L2919" t="s">
        <v>19</v>
      </c>
    </row>
    <row r="2920" spans="1:12">
      <c r="A2920">
        <v>3796</v>
      </c>
      <c r="B2920" t="s">
        <v>1708</v>
      </c>
      <c r="C2920" t="s">
        <v>867</v>
      </c>
      <c r="D2920" t="s">
        <v>45</v>
      </c>
      <c r="E2920" t="s">
        <v>10276</v>
      </c>
      <c r="F2920" t="s">
        <v>1617</v>
      </c>
      <c r="G2920" t="str">
        <f>"0036051"</f>
        <v>0</v>
      </c>
      <c r="H2920">
        <v>900.0</v>
      </c>
      <c r="I2920">
        <v>135.0</v>
      </c>
      <c r="J2920" t="s">
        <v>3362</v>
      </c>
      <c r="K2920" t="s">
        <v>18</v>
      </c>
      <c r="L2920" t="s">
        <v>19</v>
      </c>
    </row>
    <row r="2921" spans="1:12">
      <c r="A2921">
        <v>3797</v>
      </c>
      <c r="B2921" t="s">
        <v>10277</v>
      </c>
      <c r="C2921" t="s">
        <v>10278</v>
      </c>
      <c r="D2921" t="s">
        <v>14</v>
      </c>
      <c r="E2921" t="s">
        <v>10279</v>
      </c>
      <c r="F2921" t="s">
        <v>1617</v>
      </c>
      <c r="G2921" t="str">
        <f>"0036051"</f>
        <v>0</v>
      </c>
      <c r="H2921">
        <v>900.0</v>
      </c>
      <c r="I2921">
        <v>135.0</v>
      </c>
      <c r="J2921" t="s">
        <v>2136</v>
      </c>
      <c r="K2921" t="s">
        <v>18</v>
      </c>
      <c r="L2921" t="s">
        <v>19</v>
      </c>
    </row>
    <row r="2922" spans="1:12">
      <c r="A2922">
        <v>3798</v>
      </c>
      <c r="B2922" t="s">
        <v>10280</v>
      </c>
      <c r="C2922" t="s">
        <v>10281</v>
      </c>
      <c r="D2922" t="s">
        <v>45</v>
      </c>
      <c r="E2922" t="s">
        <v>10282</v>
      </c>
      <c r="F2922" t="s">
        <v>1617</v>
      </c>
      <c r="G2922" t="str">
        <f>"0036051"</f>
        <v>0</v>
      </c>
      <c r="H2922">
        <v>1200.0</v>
      </c>
      <c r="I2922">
        <v>180.0</v>
      </c>
      <c r="J2922" t="s">
        <v>8449</v>
      </c>
      <c r="K2922" t="s">
        <v>18</v>
      </c>
      <c r="L2922" t="s">
        <v>19</v>
      </c>
    </row>
    <row r="2923" spans="1:12">
      <c r="A2923">
        <v>3799</v>
      </c>
      <c r="B2923" t="s">
        <v>10283</v>
      </c>
      <c r="C2923" t="s">
        <v>10284</v>
      </c>
      <c r="D2923" t="s">
        <v>14</v>
      </c>
      <c r="E2923" t="s">
        <v>10285</v>
      </c>
      <c r="F2923" t="s">
        <v>1617</v>
      </c>
      <c r="G2923" t="str">
        <f>"0036051"</f>
        <v>0</v>
      </c>
      <c r="H2923">
        <v>900.0</v>
      </c>
      <c r="I2923">
        <v>135.0</v>
      </c>
      <c r="J2923" t="s">
        <v>4008</v>
      </c>
      <c r="K2923" t="s">
        <v>18</v>
      </c>
      <c r="L2923" t="s">
        <v>19</v>
      </c>
    </row>
    <row r="2924" spans="1:12">
      <c r="A2924">
        <v>3800</v>
      </c>
      <c r="B2924" t="s">
        <v>10286</v>
      </c>
      <c r="C2924" t="s">
        <v>10287</v>
      </c>
      <c r="D2924" t="s">
        <v>45</v>
      </c>
      <c r="E2924" t="s">
        <v>10288</v>
      </c>
      <c r="F2924" t="s">
        <v>1617</v>
      </c>
      <c r="G2924" t="str">
        <f>"0036051"</f>
        <v>0</v>
      </c>
      <c r="H2924">
        <v>900.0</v>
      </c>
      <c r="I2924">
        <v>135.0</v>
      </c>
      <c r="J2924" t="s">
        <v>10289</v>
      </c>
      <c r="K2924" t="s">
        <v>18</v>
      </c>
      <c r="L2924" t="s">
        <v>19</v>
      </c>
    </row>
    <row r="2925" spans="1:12">
      <c r="A2925">
        <v>3801</v>
      </c>
      <c r="B2925" t="s">
        <v>7332</v>
      </c>
      <c r="C2925" t="s">
        <v>10290</v>
      </c>
      <c r="D2925" t="s">
        <v>14</v>
      </c>
      <c r="E2925" t="s">
        <v>10291</v>
      </c>
      <c r="F2925" t="s">
        <v>225</v>
      </c>
      <c r="G2925" t="str">
        <f>"0082030"</f>
        <v>0</v>
      </c>
      <c r="H2925">
        <v>900.0</v>
      </c>
      <c r="I2925">
        <v>135.0</v>
      </c>
      <c r="J2925" t="s">
        <v>7796</v>
      </c>
      <c r="K2925" t="s">
        <v>18</v>
      </c>
      <c r="L2925" t="s">
        <v>19</v>
      </c>
    </row>
    <row r="2926" spans="1:12">
      <c r="A2926">
        <v>3802</v>
      </c>
      <c r="B2926" t="s">
        <v>6460</v>
      </c>
      <c r="C2926" t="s">
        <v>10292</v>
      </c>
      <c r="D2926" t="s">
        <v>14</v>
      </c>
      <c r="E2926" t="s">
        <v>10293</v>
      </c>
      <c r="F2926" t="s">
        <v>322</v>
      </c>
      <c r="G2926" t="str">
        <f>"0091011"</f>
        <v>0</v>
      </c>
      <c r="H2926">
        <v>900.0</v>
      </c>
      <c r="I2926">
        <v>127.5</v>
      </c>
      <c r="J2926" t="s">
        <v>2252</v>
      </c>
      <c r="K2926" t="s">
        <v>18</v>
      </c>
      <c r="L2926" t="s">
        <v>19</v>
      </c>
    </row>
    <row r="2927" spans="1:12">
      <c r="A2927">
        <v>3803</v>
      </c>
      <c r="B2927" t="s">
        <v>10294</v>
      </c>
      <c r="C2927" t="s">
        <v>3506</v>
      </c>
      <c r="D2927" t="s">
        <v>45</v>
      </c>
      <c r="E2927" t="s">
        <v>10295</v>
      </c>
      <c r="F2927" t="s">
        <v>81</v>
      </c>
      <c r="G2927" t="str">
        <f>"0093021"</f>
        <v>0</v>
      </c>
      <c r="H2927">
        <v>900.0</v>
      </c>
      <c r="I2927">
        <v>327.5</v>
      </c>
      <c r="J2927" t="s">
        <v>239</v>
      </c>
      <c r="K2927" t="s">
        <v>18</v>
      </c>
      <c r="L2927" t="s">
        <v>19</v>
      </c>
    </row>
    <row r="2928" spans="1:12">
      <c r="A2928">
        <v>3804</v>
      </c>
      <c r="B2928" t="s">
        <v>10296</v>
      </c>
      <c r="C2928" t="s">
        <v>10297</v>
      </c>
      <c r="D2928" t="s">
        <v>14</v>
      </c>
      <c r="E2928" t="s">
        <v>10298</v>
      </c>
      <c r="F2928" t="s">
        <v>1699</v>
      </c>
      <c r="G2928" t="str">
        <f>"9011031"</f>
        <v>0</v>
      </c>
      <c r="H2928">
        <v>900.0</v>
      </c>
      <c r="I2928">
        <v>105.0</v>
      </c>
      <c r="J2928" t="s">
        <v>10299</v>
      </c>
      <c r="K2928" t="s">
        <v>18</v>
      </c>
      <c r="L2928" t="s">
        <v>19</v>
      </c>
    </row>
    <row r="2929" spans="1:12">
      <c r="A2929">
        <v>3805</v>
      </c>
      <c r="B2929" t="s">
        <v>10300</v>
      </c>
      <c r="C2929" t="s">
        <v>10301</v>
      </c>
      <c r="D2929" t="s">
        <v>45</v>
      </c>
      <c r="E2929" t="s">
        <v>10302</v>
      </c>
      <c r="F2929" t="s">
        <v>960</v>
      </c>
      <c r="G2929" t="str">
        <f>"0021021"</f>
        <v>0</v>
      </c>
      <c r="H2929">
        <v>1500.0</v>
      </c>
      <c r="I2929">
        <v>725.0</v>
      </c>
      <c r="J2929" t="s">
        <v>10303</v>
      </c>
      <c r="K2929" t="s">
        <v>18</v>
      </c>
      <c r="L2929" t="s">
        <v>19</v>
      </c>
    </row>
    <row r="2930" spans="1:12">
      <c r="A2930">
        <v>3806</v>
      </c>
      <c r="B2930" t="s">
        <v>10085</v>
      </c>
      <c r="C2930" t="s">
        <v>10304</v>
      </c>
      <c r="D2930" t="s">
        <v>14</v>
      </c>
      <c r="E2930" t="s">
        <v>10305</v>
      </c>
      <c r="F2930" t="s">
        <v>513</v>
      </c>
      <c r="G2930" t="str">
        <f>"0017052"</f>
        <v>0</v>
      </c>
      <c r="H2930">
        <v>2500.0</v>
      </c>
      <c r="I2930">
        <v>375.0</v>
      </c>
      <c r="J2930" t="s">
        <v>4911</v>
      </c>
      <c r="K2930" t="s">
        <v>18</v>
      </c>
      <c r="L2930" t="s">
        <v>19</v>
      </c>
    </row>
    <row r="2931" spans="1:12">
      <c r="A2931">
        <v>3808</v>
      </c>
      <c r="B2931" t="s">
        <v>10306</v>
      </c>
      <c r="C2931" t="s">
        <v>10307</v>
      </c>
      <c r="D2931" t="s">
        <v>45</v>
      </c>
      <c r="E2931" t="s">
        <v>10308</v>
      </c>
      <c r="F2931" t="s">
        <v>2404</v>
      </c>
      <c r="G2931" t="str">
        <f>"8011032"</f>
        <v>0</v>
      </c>
      <c r="H2931">
        <v>2750.0</v>
      </c>
      <c r="I2931">
        <v>412.5</v>
      </c>
      <c r="J2931" t="s">
        <v>1758</v>
      </c>
      <c r="K2931" t="s">
        <v>18</v>
      </c>
      <c r="L2931" t="s">
        <v>19</v>
      </c>
    </row>
    <row r="2932" spans="1:12">
      <c r="A2932">
        <v>3809</v>
      </c>
      <c r="B2932" t="s">
        <v>10309</v>
      </c>
      <c r="C2932" t="s">
        <v>9948</v>
      </c>
      <c r="D2932" t="s">
        <v>45</v>
      </c>
      <c r="E2932" t="s">
        <v>10310</v>
      </c>
      <c r="F2932" t="s">
        <v>2310</v>
      </c>
      <c r="G2932" t="str">
        <f>"0019010"</f>
        <v>0</v>
      </c>
      <c r="H2932">
        <v>3300.0</v>
      </c>
      <c r="I2932">
        <v>495.0</v>
      </c>
      <c r="J2932" t="s">
        <v>37</v>
      </c>
      <c r="K2932" t="s">
        <v>18</v>
      </c>
      <c r="L2932" t="s">
        <v>19</v>
      </c>
    </row>
    <row r="2933" spans="1:12">
      <c r="A2933">
        <v>3810</v>
      </c>
      <c r="B2933" t="s">
        <v>10311</v>
      </c>
      <c r="C2933" t="s">
        <v>10312</v>
      </c>
      <c r="D2933" t="s">
        <v>45</v>
      </c>
      <c r="E2933" t="s">
        <v>10313</v>
      </c>
      <c r="F2933" t="s">
        <v>86</v>
      </c>
      <c r="G2933" t="str">
        <f>"0093030"</f>
        <v>0</v>
      </c>
      <c r="H2933">
        <v>1560.0</v>
      </c>
      <c r="I2933">
        <v>234.0</v>
      </c>
      <c r="J2933" t="s">
        <v>9544</v>
      </c>
      <c r="K2933" t="s">
        <v>18</v>
      </c>
      <c r="L2933" t="s">
        <v>19</v>
      </c>
    </row>
    <row r="2934" spans="1:12">
      <c r="A2934">
        <v>3811</v>
      </c>
      <c r="B2934" t="s">
        <v>10314</v>
      </c>
      <c r="C2934" t="s">
        <v>10315</v>
      </c>
      <c r="D2934" t="s">
        <v>45</v>
      </c>
      <c r="E2934" t="s">
        <v>10316</v>
      </c>
      <c r="F2934" t="s">
        <v>278</v>
      </c>
      <c r="G2934" t="str">
        <f>"0091021"</f>
        <v>0</v>
      </c>
      <c r="H2934">
        <v>1650.0</v>
      </c>
      <c r="I2934">
        <v>247.5</v>
      </c>
      <c r="J2934" t="s">
        <v>10317</v>
      </c>
      <c r="K2934" t="s">
        <v>18</v>
      </c>
      <c r="L2934" t="s">
        <v>19</v>
      </c>
    </row>
    <row r="2935" spans="1:12">
      <c r="A2935">
        <v>3812</v>
      </c>
      <c r="B2935" t="s">
        <v>10318</v>
      </c>
      <c r="C2935" t="s">
        <v>10319</v>
      </c>
      <c r="D2935" t="s">
        <v>45</v>
      </c>
      <c r="E2935" t="s">
        <v>10320</v>
      </c>
      <c r="F2935" t="s">
        <v>564</v>
      </c>
      <c r="G2935" t="str">
        <f>"0096010"</f>
        <v>0</v>
      </c>
      <c r="H2935">
        <v>1125.0</v>
      </c>
      <c r="I2935">
        <v>168.75</v>
      </c>
      <c r="J2935" t="s">
        <v>3566</v>
      </c>
      <c r="K2935" t="s">
        <v>18</v>
      </c>
      <c r="L2935" t="s">
        <v>19</v>
      </c>
    </row>
    <row r="2936" spans="1:12">
      <c r="A2936">
        <v>3813</v>
      </c>
      <c r="B2936" t="s">
        <v>10321</v>
      </c>
      <c r="C2936" t="s">
        <v>10322</v>
      </c>
      <c r="D2936" t="s">
        <v>45</v>
      </c>
      <c r="E2936" t="s">
        <v>10323</v>
      </c>
      <c r="F2936" t="s">
        <v>1617</v>
      </c>
      <c r="G2936" t="str">
        <f>"0036051"</f>
        <v>0</v>
      </c>
      <c r="H2936">
        <v>900.0</v>
      </c>
      <c r="I2936">
        <v>135.0</v>
      </c>
      <c r="J2936" t="s">
        <v>9077</v>
      </c>
      <c r="K2936" t="s">
        <v>18</v>
      </c>
      <c r="L2936" t="s">
        <v>19</v>
      </c>
    </row>
    <row r="2937" spans="1:12">
      <c r="A2937">
        <v>3814</v>
      </c>
      <c r="B2937" t="s">
        <v>10324</v>
      </c>
      <c r="C2937" t="s">
        <v>10325</v>
      </c>
      <c r="D2937" t="s">
        <v>45</v>
      </c>
      <c r="E2937" t="s">
        <v>10326</v>
      </c>
      <c r="F2937" t="s">
        <v>960</v>
      </c>
      <c r="G2937" t="str">
        <f>"0021021"</f>
        <v>0</v>
      </c>
      <c r="H2937">
        <v>1650.0</v>
      </c>
      <c r="I2937">
        <v>597.5</v>
      </c>
      <c r="J2937" t="s">
        <v>10327</v>
      </c>
      <c r="K2937" t="s">
        <v>18</v>
      </c>
      <c r="L2937" t="s">
        <v>19</v>
      </c>
    </row>
    <row r="2938" spans="1:12">
      <c r="A2938">
        <v>3815</v>
      </c>
      <c r="B2938" t="s">
        <v>10328</v>
      </c>
      <c r="C2938" t="s">
        <v>10329</v>
      </c>
      <c r="D2938" t="s">
        <v>45</v>
      </c>
      <c r="E2938" t="s">
        <v>10330</v>
      </c>
      <c r="F2938" t="s">
        <v>1624</v>
      </c>
      <c r="G2938" t="str">
        <f>"8011060"</f>
        <v>0</v>
      </c>
      <c r="H2938">
        <v>3000.0</v>
      </c>
      <c r="I2938">
        <v>450.0</v>
      </c>
      <c r="J2938" t="s">
        <v>447</v>
      </c>
      <c r="K2938" t="s">
        <v>18</v>
      </c>
      <c r="L2938" t="s">
        <v>19</v>
      </c>
    </row>
    <row r="2939" spans="1:12">
      <c r="A2939">
        <v>3844</v>
      </c>
      <c r="B2939" t="s">
        <v>10331</v>
      </c>
      <c r="C2939" t="s">
        <v>10332</v>
      </c>
      <c r="D2939" t="s">
        <v>45</v>
      </c>
      <c r="E2939" t="s">
        <v>10333</v>
      </c>
      <c r="F2939" t="s">
        <v>2050</v>
      </c>
      <c r="G2939" t="str">
        <f>"0054023"</f>
        <v>0</v>
      </c>
      <c r="H2939">
        <v>2500.0</v>
      </c>
      <c r="I2939">
        <v>375.0</v>
      </c>
      <c r="J2939" t="s">
        <v>10334</v>
      </c>
      <c r="K2939" t="s">
        <v>18</v>
      </c>
      <c r="L2939" t="s">
        <v>19</v>
      </c>
    </row>
    <row r="2940" spans="1:12">
      <c r="A2940">
        <v>3846</v>
      </c>
      <c r="B2940" t="s">
        <v>10335</v>
      </c>
      <c r="C2940" t="s">
        <v>10336</v>
      </c>
      <c r="D2940" t="s">
        <v>14</v>
      </c>
      <c r="E2940" t="s">
        <v>10337</v>
      </c>
      <c r="F2940" t="s">
        <v>81</v>
      </c>
      <c r="G2940" t="str">
        <f>"0093021"</f>
        <v>0</v>
      </c>
      <c r="H2940">
        <v>900.0</v>
      </c>
      <c r="I2940">
        <v>105.0</v>
      </c>
      <c r="J2940" t="s">
        <v>10338</v>
      </c>
      <c r="K2940" t="s">
        <v>18</v>
      </c>
      <c r="L2940" t="s">
        <v>19</v>
      </c>
    </row>
    <row r="2941" spans="1:12">
      <c r="A2941">
        <v>3847</v>
      </c>
      <c r="B2941" t="s">
        <v>10339</v>
      </c>
      <c r="C2941" t="s">
        <v>10340</v>
      </c>
      <c r="D2941" t="s">
        <v>14</v>
      </c>
      <c r="E2941" t="s">
        <v>10341</v>
      </c>
      <c r="F2941" t="s">
        <v>81</v>
      </c>
      <c r="G2941" t="str">
        <f>"0093021"</f>
        <v>0</v>
      </c>
      <c r="H2941">
        <v>900.0</v>
      </c>
      <c r="I2941">
        <v>105.0</v>
      </c>
      <c r="J2941" t="s">
        <v>169</v>
      </c>
      <c r="K2941" t="s">
        <v>18</v>
      </c>
      <c r="L2941" t="s">
        <v>19</v>
      </c>
    </row>
    <row r="2942" spans="1:12">
      <c r="A2942">
        <v>3849</v>
      </c>
      <c r="B2942" t="s">
        <v>10342</v>
      </c>
      <c r="C2942" t="s">
        <v>10343</v>
      </c>
      <c r="D2942" t="s">
        <v>45</v>
      </c>
      <c r="E2942" t="s">
        <v>10344</v>
      </c>
      <c r="F2942" t="s">
        <v>2427</v>
      </c>
      <c r="G2942" t="str">
        <f>"0054021"</f>
        <v>0</v>
      </c>
      <c r="H2942">
        <v>1500.0</v>
      </c>
      <c r="I2942">
        <v>225.0</v>
      </c>
      <c r="J2942" t="s">
        <v>998</v>
      </c>
      <c r="K2942" t="s">
        <v>18</v>
      </c>
      <c r="L2942" t="s">
        <v>19</v>
      </c>
    </row>
    <row r="2943" spans="1:12">
      <c r="A2943">
        <v>3851</v>
      </c>
      <c r="B2943" t="s">
        <v>7568</v>
      </c>
      <c r="C2943" t="s">
        <v>10345</v>
      </c>
      <c r="D2943" t="s">
        <v>14</v>
      </c>
      <c r="E2943" t="s">
        <v>10346</v>
      </c>
      <c r="F2943" t="s">
        <v>1240</v>
      </c>
      <c r="G2943" t="str">
        <f>"0051021"</f>
        <v>0</v>
      </c>
      <c r="H2943">
        <v>1500.0</v>
      </c>
      <c r="I2943">
        <v>225.0</v>
      </c>
      <c r="J2943" t="s">
        <v>9050</v>
      </c>
      <c r="K2943" t="s">
        <v>18</v>
      </c>
      <c r="L2943" t="s">
        <v>19</v>
      </c>
    </row>
    <row r="2944" spans="1:12">
      <c r="A2944">
        <v>3852</v>
      </c>
      <c r="B2944" t="s">
        <v>10347</v>
      </c>
      <c r="C2944" t="s">
        <v>2572</v>
      </c>
      <c r="D2944" t="s">
        <v>14</v>
      </c>
      <c r="E2944" t="s">
        <v>10348</v>
      </c>
      <c r="F2944" t="s">
        <v>2050</v>
      </c>
      <c r="G2944" t="str">
        <f>"0054023"</f>
        <v>0</v>
      </c>
      <c r="H2944">
        <v>2000.0</v>
      </c>
      <c r="I2944">
        <v>300.0</v>
      </c>
      <c r="J2944" t="s">
        <v>1660</v>
      </c>
      <c r="K2944" t="s">
        <v>18</v>
      </c>
      <c r="L2944" t="s">
        <v>19</v>
      </c>
    </row>
    <row r="2945" spans="1:12">
      <c r="A2945">
        <v>3853</v>
      </c>
      <c r="B2945" t="s">
        <v>10349</v>
      </c>
      <c r="C2945" t="s">
        <v>10350</v>
      </c>
      <c r="D2945" t="s">
        <v>45</v>
      </c>
      <c r="E2945" t="s">
        <v>10351</v>
      </c>
      <c r="F2945" t="s">
        <v>67</v>
      </c>
      <c r="G2945" t="str">
        <f>"8011031"</f>
        <v>0</v>
      </c>
      <c r="H2945">
        <v>1500.0</v>
      </c>
      <c r="I2945">
        <v>225.0</v>
      </c>
      <c r="J2945" t="s">
        <v>2482</v>
      </c>
      <c r="K2945" t="s">
        <v>18</v>
      </c>
      <c r="L2945" t="s">
        <v>19</v>
      </c>
    </row>
    <row r="2946" spans="1:12">
      <c r="A2946">
        <v>3854</v>
      </c>
      <c r="B2946" t="s">
        <v>10352</v>
      </c>
      <c r="C2946" t="s">
        <v>10353</v>
      </c>
      <c r="D2946" t="s">
        <v>45</v>
      </c>
      <c r="E2946" t="s">
        <v>10354</v>
      </c>
      <c r="F2946" t="s">
        <v>1699</v>
      </c>
      <c r="G2946" t="str">
        <f>"9011031"</f>
        <v>0</v>
      </c>
      <c r="H2946">
        <v>900.0</v>
      </c>
      <c r="I2946">
        <v>105.0</v>
      </c>
      <c r="J2946" t="s">
        <v>9187</v>
      </c>
      <c r="K2946" t="s">
        <v>18</v>
      </c>
      <c r="L2946" t="s">
        <v>19</v>
      </c>
    </row>
    <row r="2947" spans="1:12">
      <c r="A2947">
        <v>3855</v>
      </c>
      <c r="B2947" t="s">
        <v>10355</v>
      </c>
      <c r="C2947" t="s">
        <v>10356</v>
      </c>
      <c r="D2947" t="s">
        <v>45</v>
      </c>
      <c r="E2947" t="s">
        <v>10357</v>
      </c>
      <c r="F2947" t="s">
        <v>3118</v>
      </c>
      <c r="G2947" t="str">
        <f>"0017031"</f>
        <v>0</v>
      </c>
      <c r="H2947">
        <v>1600.0</v>
      </c>
      <c r="I2947">
        <v>390.0</v>
      </c>
      <c r="J2947" t="s">
        <v>10358</v>
      </c>
      <c r="K2947" t="s">
        <v>18</v>
      </c>
      <c r="L2947" t="s">
        <v>19</v>
      </c>
    </row>
    <row r="2948" spans="1:12">
      <c r="A2948">
        <v>3856</v>
      </c>
      <c r="B2948" t="s">
        <v>10359</v>
      </c>
      <c r="C2948" t="s">
        <v>246</v>
      </c>
      <c r="D2948" t="s">
        <v>45</v>
      </c>
      <c r="E2948" t="s">
        <v>10360</v>
      </c>
      <c r="F2948" t="s">
        <v>2427</v>
      </c>
      <c r="G2948" t="str">
        <f>"0054021"</f>
        <v>0</v>
      </c>
      <c r="H2948">
        <v>1500.0</v>
      </c>
      <c r="I2948">
        <v>725.0</v>
      </c>
      <c r="J2948" t="s">
        <v>2744</v>
      </c>
      <c r="K2948" t="s">
        <v>18</v>
      </c>
      <c r="L2948" t="s">
        <v>19</v>
      </c>
    </row>
    <row r="2949" spans="1:12">
      <c r="A2949">
        <v>3857</v>
      </c>
      <c r="B2949" t="s">
        <v>10361</v>
      </c>
      <c r="C2949" t="s">
        <v>10362</v>
      </c>
      <c r="D2949" t="s">
        <v>14</v>
      </c>
      <c r="E2949" t="s">
        <v>10363</v>
      </c>
      <c r="F2949" t="s">
        <v>2427</v>
      </c>
      <c r="G2949" t="str">
        <f>"0054021"</f>
        <v>0</v>
      </c>
      <c r="H2949">
        <v>1500.0</v>
      </c>
      <c r="I2949">
        <v>225.0</v>
      </c>
      <c r="J2949" t="s">
        <v>10364</v>
      </c>
      <c r="K2949" t="s">
        <v>18</v>
      </c>
      <c r="L2949" t="s">
        <v>19</v>
      </c>
    </row>
    <row r="2950" spans="1:12">
      <c r="A2950">
        <v>3858</v>
      </c>
      <c r="B2950" t="s">
        <v>3633</v>
      </c>
      <c r="C2950" t="s">
        <v>10365</v>
      </c>
      <c r="D2950" t="s">
        <v>14</v>
      </c>
      <c r="E2950" t="s">
        <v>10366</v>
      </c>
      <c r="F2950" t="s">
        <v>2427</v>
      </c>
      <c r="G2950" t="str">
        <f>"0054021"</f>
        <v>0</v>
      </c>
      <c r="H2950">
        <v>1500.0</v>
      </c>
      <c r="I2950">
        <v>225.0</v>
      </c>
      <c r="J2950" t="s">
        <v>10364</v>
      </c>
      <c r="K2950" t="s">
        <v>18</v>
      </c>
      <c r="L2950" t="s">
        <v>19</v>
      </c>
    </row>
    <row r="2951" spans="1:12">
      <c r="A2951">
        <v>3859</v>
      </c>
      <c r="B2951" t="s">
        <v>3604</v>
      </c>
      <c r="C2951" t="s">
        <v>10367</v>
      </c>
      <c r="D2951" t="s">
        <v>14</v>
      </c>
      <c r="E2951" t="s">
        <v>10368</v>
      </c>
      <c r="F2951" t="s">
        <v>2427</v>
      </c>
      <c r="G2951" t="str">
        <f>"0054021"</f>
        <v>0</v>
      </c>
      <c r="H2951">
        <v>1500.0</v>
      </c>
      <c r="I2951">
        <v>0.0</v>
      </c>
      <c r="J2951" t="s">
        <v>6907</v>
      </c>
      <c r="K2951" t="s">
        <v>18</v>
      </c>
      <c r="L2951" t="s">
        <v>19</v>
      </c>
    </row>
    <row r="2952" spans="1:12">
      <c r="A2952">
        <v>3860</v>
      </c>
      <c r="B2952" t="s">
        <v>10369</v>
      </c>
      <c r="C2952" t="s">
        <v>10370</v>
      </c>
      <c r="D2952" t="s">
        <v>45</v>
      </c>
      <c r="E2952" t="s">
        <v>10371</v>
      </c>
      <c r="F2952" t="s">
        <v>2427</v>
      </c>
      <c r="G2952" t="str">
        <f>"0054021"</f>
        <v>0</v>
      </c>
      <c r="H2952">
        <v>1500.0</v>
      </c>
      <c r="I2952">
        <v>225.0</v>
      </c>
      <c r="J2952" t="s">
        <v>2136</v>
      </c>
      <c r="K2952" t="s">
        <v>18</v>
      </c>
      <c r="L2952" t="s">
        <v>19</v>
      </c>
    </row>
    <row r="2953" spans="1:12">
      <c r="A2953">
        <v>3861</v>
      </c>
      <c r="B2953" t="s">
        <v>10372</v>
      </c>
      <c r="C2953" t="s">
        <v>10373</v>
      </c>
      <c r="D2953" t="s">
        <v>14</v>
      </c>
      <c r="E2953" t="s">
        <v>10374</v>
      </c>
      <c r="F2953" t="s">
        <v>9547</v>
      </c>
      <c r="G2953" t="str">
        <f>"0103110"</f>
        <v>0</v>
      </c>
      <c r="H2953">
        <v>1500.0</v>
      </c>
      <c r="I2953">
        <v>225.0</v>
      </c>
      <c r="J2953" t="s">
        <v>10375</v>
      </c>
      <c r="K2953" t="s">
        <v>18</v>
      </c>
      <c r="L2953" t="s">
        <v>19</v>
      </c>
    </row>
    <row r="2954" spans="1:12">
      <c r="A2954">
        <v>3862</v>
      </c>
      <c r="B2954" t="s">
        <v>10376</v>
      </c>
      <c r="C2954" t="s">
        <v>10377</v>
      </c>
      <c r="D2954" t="s">
        <v>45</v>
      </c>
      <c r="E2954" t="s">
        <v>10378</v>
      </c>
      <c r="F2954" t="s">
        <v>2427</v>
      </c>
      <c r="G2954" t="str">
        <f>"0054021"</f>
        <v>0</v>
      </c>
      <c r="H2954">
        <v>1500.0</v>
      </c>
      <c r="I2954">
        <v>225.0</v>
      </c>
      <c r="J2954" t="s">
        <v>6017</v>
      </c>
      <c r="K2954" t="s">
        <v>18</v>
      </c>
      <c r="L2954" t="s">
        <v>19</v>
      </c>
    </row>
    <row r="2955" spans="1:12">
      <c r="A2955">
        <v>3863</v>
      </c>
      <c r="B2955" t="s">
        <v>10379</v>
      </c>
      <c r="C2955" t="s">
        <v>10380</v>
      </c>
      <c r="D2955" t="s">
        <v>14</v>
      </c>
      <c r="E2955" t="s">
        <v>10381</v>
      </c>
      <c r="F2955" t="s">
        <v>2427</v>
      </c>
      <c r="G2955" t="str">
        <f>"0054021"</f>
        <v>0</v>
      </c>
      <c r="H2955">
        <v>1500.0</v>
      </c>
      <c r="I2955">
        <v>225.0</v>
      </c>
      <c r="J2955" t="s">
        <v>10162</v>
      </c>
      <c r="K2955" t="s">
        <v>18</v>
      </c>
      <c r="L2955" t="s">
        <v>19</v>
      </c>
    </row>
    <row r="2956" spans="1:12">
      <c r="A2956">
        <v>3864</v>
      </c>
      <c r="B2956" t="s">
        <v>2935</v>
      </c>
      <c r="C2956" t="s">
        <v>10382</v>
      </c>
      <c r="D2956" t="s">
        <v>45</v>
      </c>
      <c r="E2956" t="s">
        <v>10383</v>
      </c>
      <c r="F2956" t="s">
        <v>2427</v>
      </c>
      <c r="G2956" t="str">
        <f>"0054021"</f>
        <v>0</v>
      </c>
      <c r="H2956">
        <v>2000.0</v>
      </c>
      <c r="I2956">
        <v>300.0</v>
      </c>
      <c r="J2956" t="s">
        <v>10162</v>
      </c>
      <c r="K2956" t="s">
        <v>18</v>
      </c>
      <c r="L2956" t="s">
        <v>19</v>
      </c>
    </row>
    <row r="2957" spans="1:12">
      <c r="A2957">
        <v>3865</v>
      </c>
      <c r="B2957" t="s">
        <v>10384</v>
      </c>
      <c r="C2957" t="s">
        <v>6405</v>
      </c>
      <c r="D2957" t="s">
        <v>45</v>
      </c>
      <c r="E2957" t="s">
        <v>10385</v>
      </c>
      <c r="F2957" t="s">
        <v>2427</v>
      </c>
      <c r="G2957" t="str">
        <f>"0054021"</f>
        <v>0</v>
      </c>
      <c r="H2957">
        <v>1500.0</v>
      </c>
      <c r="I2957">
        <v>225.0</v>
      </c>
      <c r="J2957" t="s">
        <v>9615</v>
      </c>
      <c r="K2957" t="s">
        <v>18</v>
      </c>
      <c r="L2957" t="s">
        <v>19</v>
      </c>
    </row>
    <row r="2958" spans="1:12">
      <c r="A2958">
        <v>3866</v>
      </c>
      <c r="B2958" t="s">
        <v>10386</v>
      </c>
      <c r="C2958" t="s">
        <v>10387</v>
      </c>
      <c r="D2958" t="s">
        <v>45</v>
      </c>
      <c r="E2958" t="s">
        <v>10388</v>
      </c>
      <c r="F2958" t="s">
        <v>2427</v>
      </c>
      <c r="G2958" t="str">
        <f>"0054021"</f>
        <v>0</v>
      </c>
      <c r="H2958">
        <v>1500.0</v>
      </c>
      <c r="I2958">
        <v>225.0</v>
      </c>
      <c r="J2958" t="s">
        <v>10389</v>
      </c>
      <c r="K2958" t="s">
        <v>18</v>
      </c>
      <c r="L2958" t="s">
        <v>19</v>
      </c>
    </row>
    <row r="2959" spans="1:12">
      <c r="A2959">
        <v>3867</v>
      </c>
      <c r="B2959" t="s">
        <v>10390</v>
      </c>
      <c r="C2959" t="s">
        <v>10391</v>
      </c>
      <c r="D2959" t="s">
        <v>14</v>
      </c>
      <c r="E2959" t="s">
        <v>10392</v>
      </c>
      <c r="F2959" t="s">
        <v>2427</v>
      </c>
      <c r="G2959" t="str">
        <f>"0054021"</f>
        <v>0</v>
      </c>
      <c r="H2959">
        <v>1500.0</v>
      </c>
      <c r="I2959">
        <v>225.0</v>
      </c>
      <c r="J2959" t="s">
        <v>10175</v>
      </c>
      <c r="K2959" t="s">
        <v>18</v>
      </c>
      <c r="L2959" t="s">
        <v>19</v>
      </c>
    </row>
    <row r="2960" spans="1:12">
      <c r="A2960">
        <v>3868</v>
      </c>
      <c r="B2960" t="s">
        <v>10393</v>
      </c>
      <c r="C2960" t="s">
        <v>2195</v>
      </c>
      <c r="D2960" t="s">
        <v>14</v>
      </c>
      <c r="E2960" t="s">
        <v>10394</v>
      </c>
      <c r="F2960" t="s">
        <v>36</v>
      </c>
      <c r="G2960" t="str">
        <f>"6034011"</f>
        <v>0</v>
      </c>
      <c r="H2960">
        <v>900.0</v>
      </c>
      <c r="I2960">
        <v>120.0</v>
      </c>
      <c r="J2960" t="s">
        <v>2984</v>
      </c>
      <c r="K2960" t="s">
        <v>18</v>
      </c>
      <c r="L2960" t="s">
        <v>19</v>
      </c>
    </row>
    <row r="2961" spans="1:12">
      <c r="A2961">
        <v>3869</v>
      </c>
      <c r="B2961" t="s">
        <v>10395</v>
      </c>
      <c r="C2961" t="s">
        <v>10396</v>
      </c>
      <c r="D2961" t="s">
        <v>45</v>
      </c>
      <c r="E2961" t="s">
        <v>10397</v>
      </c>
      <c r="F2961" t="s">
        <v>2427</v>
      </c>
      <c r="G2961" t="str">
        <f>"0054021"</f>
        <v>0</v>
      </c>
      <c r="H2961">
        <v>1500.0</v>
      </c>
      <c r="I2961">
        <v>225.0</v>
      </c>
      <c r="J2961" t="s">
        <v>10398</v>
      </c>
      <c r="K2961" t="s">
        <v>18</v>
      </c>
      <c r="L2961" t="s">
        <v>19</v>
      </c>
    </row>
    <row r="2962" spans="1:12">
      <c r="A2962">
        <v>3870</v>
      </c>
      <c r="B2962" t="s">
        <v>10399</v>
      </c>
      <c r="C2962" t="s">
        <v>10400</v>
      </c>
      <c r="D2962" t="s">
        <v>45</v>
      </c>
      <c r="E2962" t="s">
        <v>10401</v>
      </c>
      <c r="F2962" t="s">
        <v>2427</v>
      </c>
      <c r="G2962" t="str">
        <f>"0054021"</f>
        <v>0</v>
      </c>
      <c r="H2962">
        <v>1500.0</v>
      </c>
      <c r="I2962">
        <v>225.0</v>
      </c>
      <c r="J2962" t="s">
        <v>973</v>
      </c>
      <c r="K2962" t="s">
        <v>18</v>
      </c>
      <c r="L2962" t="s">
        <v>19</v>
      </c>
    </row>
    <row r="2963" spans="1:12">
      <c r="A2963">
        <v>3871</v>
      </c>
      <c r="B2963" t="s">
        <v>10402</v>
      </c>
      <c r="C2963" t="s">
        <v>10403</v>
      </c>
      <c r="D2963" t="s">
        <v>14</v>
      </c>
      <c r="E2963" t="s">
        <v>10404</v>
      </c>
      <c r="F2963" t="s">
        <v>349</v>
      </c>
      <c r="G2963" t="str">
        <f>"9011040"</f>
        <v>0</v>
      </c>
      <c r="H2963">
        <v>900.0</v>
      </c>
      <c r="I2963">
        <v>112.5</v>
      </c>
      <c r="J2963" t="s">
        <v>4999</v>
      </c>
      <c r="K2963" t="s">
        <v>18</v>
      </c>
      <c r="L2963" t="s">
        <v>19</v>
      </c>
    </row>
    <row r="2964" spans="1:12">
      <c r="A2964">
        <v>3872</v>
      </c>
      <c r="B2964" t="s">
        <v>10405</v>
      </c>
      <c r="C2964" t="s">
        <v>10406</v>
      </c>
      <c r="D2964" t="s">
        <v>14</v>
      </c>
      <c r="E2964" t="s">
        <v>10407</v>
      </c>
      <c r="F2964" t="s">
        <v>1699</v>
      </c>
      <c r="G2964" t="str">
        <f>"9011031"</f>
        <v>0</v>
      </c>
      <c r="H2964">
        <v>900.0</v>
      </c>
      <c r="I2964">
        <v>105.0</v>
      </c>
      <c r="J2964" t="s">
        <v>10408</v>
      </c>
      <c r="K2964" t="s">
        <v>18</v>
      </c>
      <c r="L2964" t="s">
        <v>19</v>
      </c>
    </row>
    <row r="2965" spans="1:12">
      <c r="A2965">
        <v>3873</v>
      </c>
      <c r="B2965" t="s">
        <v>10409</v>
      </c>
      <c r="C2965" t="s">
        <v>10410</v>
      </c>
      <c r="D2965" t="s">
        <v>14</v>
      </c>
      <c r="E2965" t="s">
        <v>10411</v>
      </c>
      <c r="F2965" t="s">
        <v>1699</v>
      </c>
      <c r="G2965" t="str">
        <f>"9011031"</f>
        <v>0</v>
      </c>
      <c r="H2965">
        <v>900.0</v>
      </c>
      <c r="I2965">
        <v>105.0</v>
      </c>
      <c r="J2965" t="s">
        <v>7291</v>
      </c>
      <c r="K2965" t="s">
        <v>18</v>
      </c>
      <c r="L2965" t="s">
        <v>19</v>
      </c>
    </row>
    <row r="2966" spans="1:12">
      <c r="A2966">
        <v>3874</v>
      </c>
      <c r="B2966" t="s">
        <v>10412</v>
      </c>
      <c r="C2966" t="s">
        <v>10413</v>
      </c>
      <c r="D2966" t="s">
        <v>14</v>
      </c>
      <c r="E2966" t="s">
        <v>10414</v>
      </c>
      <c r="F2966" t="s">
        <v>1699</v>
      </c>
      <c r="G2966" t="str">
        <f>"9011031"</f>
        <v>0</v>
      </c>
      <c r="H2966">
        <v>900.0</v>
      </c>
      <c r="I2966">
        <v>105.0</v>
      </c>
      <c r="J2966" t="s">
        <v>5459</v>
      </c>
      <c r="K2966" t="s">
        <v>18</v>
      </c>
      <c r="L2966" t="s">
        <v>19</v>
      </c>
    </row>
    <row r="2967" spans="1:12">
      <c r="A2967">
        <v>3875</v>
      </c>
      <c r="B2967" t="s">
        <v>10415</v>
      </c>
      <c r="C2967" t="s">
        <v>10416</v>
      </c>
      <c r="D2967" t="s">
        <v>45</v>
      </c>
      <c r="E2967" t="s">
        <v>10417</v>
      </c>
      <c r="F2967" t="s">
        <v>1699</v>
      </c>
      <c r="G2967" t="str">
        <f>"9011031"</f>
        <v>0</v>
      </c>
      <c r="H2967">
        <v>900.0</v>
      </c>
      <c r="I2967">
        <v>105.0</v>
      </c>
      <c r="J2967" t="s">
        <v>10418</v>
      </c>
      <c r="K2967" t="s">
        <v>18</v>
      </c>
      <c r="L2967" t="s">
        <v>19</v>
      </c>
    </row>
    <row r="2968" spans="1:12">
      <c r="A2968">
        <v>3876</v>
      </c>
      <c r="B2968" t="s">
        <v>10419</v>
      </c>
      <c r="C2968" t="s">
        <v>10420</v>
      </c>
      <c r="D2968" t="s">
        <v>14</v>
      </c>
      <c r="E2968" t="s">
        <v>10421</v>
      </c>
      <c r="F2968" t="s">
        <v>5331</v>
      </c>
      <c r="G2968" t="str">
        <f>"9062080"</f>
        <v>0</v>
      </c>
      <c r="H2968">
        <v>900.0</v>
      </c>
      <c r="I2968">
        <v>105.0</v>
      </c>
      <c r="J2968" t="s">
        <v>10422</v>
      </c>
      <c r="K2968" t="s">
        <v>18</v>
      </c>
      <c r="L2968" t="s">
        <v>19</v>
      </c>
    </row>
    <row r="2969" spans="1:12">
      <c r="A2969">
        <v>3877</v>
      </c>
      <c r="B2969" t="s">
        <v>10423</v>
      </c>
      <c r="C2969" t="s">
        <v>10424</v>
      </c>
      <c r="D2969" t="s">
        <v>14</v>
      </c>
      <c r="E2969" t="s">
        <v>10425</v>
      </c>
      <c r="F2969" t="s">
        <v>349</v>
      </c>
      <c r="G2969" t="str">
        <f>"9011040"</f>
        <v>0</v>
      </c>
      <c r="H2969">
        <v>900.0</v>
      </c>
      <c r="I2969">
        <v>250.0</v>
      </c>
      <c r="J2969" t="s">
        <v>1954</v>
      </c>
      <c r="K2969" t="s">
        <v>18</v>
      </c>
      <c r="L2969" t="s">
        <v>19</v>
      </c>
    </row>
    <row r="2970" spans="1:12">
      <c r="A2970">
        <v>3878</v>
      </c>
      <c r="B2970" t="s">
        <v>10426</v>
      </c>
      <c r="C2970" t="s">
        <v>10427</v>
      </c>
      <c r="D2970" t="s">
        <v>14</v>
      </c>
      <c r="E2970" t="s">
        <v>10428</v>
      </c>
      <c r="F2970" t="s">
        <v>36</v>
      </c>
      <c r="G2970" t="str">
        <f>"6034011"</f>
        <v>0</v>
      </c>
      <c r="H2970">
        <v>960.0</v>
      </c>
      <c r="I2970">
        <v>144.0</v>
      </c>
      <c r="J2970" t="s">
        <v>5079</v>
      </c>
      <c r="K2970" t="s">
        <v>18</v>
      </c>
      <c r="L2970" t="s">
        <v>19</v>
      </c>
    </row>
    <row r="2971" spans="1:12">
      <c r="A2971">
        <v>3879</v>
      </c>
      <c r="B2971" t="s">
        <v>10429</v>
      </c>
      <c r="C2971" t="s">
        <v>10430</v>
      </c>
      <c r="D2971" t="s">
        <v>14</v>
      </c>
      <c r="E2971" t="s">
        <v>10431</v>
      </c>
      <c r="F2971" t="s">
        <v>10432</v>
      </c>
      <c r="G2971" t="str">
        <f>"6034070"</f>
        <v>0</v>
      </c>
      <c r="H2971">
        <v>900.0</v>
      </c>
      <c r="I2971">
        <v>120.0</v>
      </c>
      <c r="J2971" t="s">
        <v>10433</v>
      </c>
      <c r="K2971" t="s">
        <v>18</v>
      </c>
      <c r="L2971" t="s">
        <v>19</v>
      </c>
    </row>
    <row r="2972" spans="1:12">
      <c r="A2972">
        <v>3880</v>
      </c>
      <c r="B2972" t="s">
        <v>10434</v>
      </c>
      <c r="C2972" t="s">
        <v>10435</v>
      </c>
      <c r="D2972" t="s">
        <v>45</v>
      </c>
      <c r="E2972" t="s">
        <v>10436</v>
      </c>
      <c r="F2972" t="s">
        <v>81</v>
      </c>
      <c r="G2972" t="str">
        <f>"0093021"</f>
        <v>0</v>
      </c>
      <c r="H2972">
        <v>900.0</v>
      </c>
      <c r="I2972">
        <v>135.0</v>
      </c>
      <c r="J2972" t="s">
        <v>4231</v>
      </c>
      <c r="K2972" t="s">
        <v>18</v>
      </c>
      <c r="L2972" t="s">
        <v>19</v>
      </c>
    </row>
    <row r="2973" spans="1:12">
      <c r="A2973">
        <v>3881</v>
      </c>
      <c r="B2973" t="s">
        <v>10437</v>
      </c>
      <c r="C2973" t="s">
        <v>10438</v>
      </c>
      <c r="D2973" t="s">
        <v>14</v>
      </c>
      <c r="E2973" t="s">
        <v>10439</v>
      </c>
      <c r="F2973" t="s">
        <v>36</v>
      </c>
      <c r="G2973" t="str">
        <f>"6034011"</f>
        <v>0</v>
      </c>
      <c r="H2973">
        <v>1100.0</v>
      </c>
      <c r="I2973">
        <v>415.0</v>
      </c>
      <c r="J2973" t="s">
        <v>3555</v>
      </c>
      <c r="K2973" t="s">
        <v>18</v>
      </c>
      <c r="L2973" t="s">
        <v>19</v>
      </c>
    </row>
    <row r="2974" spans="1:12">
      <c r="A2974">
        <v>3883</v>
      </c>
      <c r="B2974" t="s">
        <v>10440</v>
      </c>
      <c r="C2974" t="s">
        <v>10441</v>
      </c>
      <c r="D2974" t="s">
        <v>14</v>
      </c>
      <c r="E2974" t="s">
        <v>10442</v>
      </c>
      <c r="F2974" t="s">
        <v>36</v>
      </c>
      <c r="G2974" t="str">
        <f>"6034011"</f>
        <v>0</v>
      </c>
      <c r="H2974">
        <v>900.0</v>
      </c>
      <c r="I2974">
        <v>105.0</v>
      </c>
      <c r="J2974" t="s">
        <v>3701</v>
      </c>
      <c r="K2974" t="s">
        <v>18</v>
      </c>
      <c r="L2974" t="s">
        <v>19</v>
      </c>
    </row>
    <row r="2975" spans="1:12">
      <c r="A2975">
        <v>3884</v>
      </c>
      <c r="B2975" t="s">
        <v>10443</v>
      </c>
      <c r="C2975" t="s">
        <v>10444</v>
      </c>
      <c r="D2975" t="s">
        <v>45</v>
      </c>
      <c r="E2975" t="s">
        <v>10445</v>
      </c>
      <c r="F2975" t="s">
        <v>322</v>
      </c>
      <c r="G2975" t="str">
        <f>"0091011"</f>
        <v>0</v>
      </c>
      <c r="H2975">
        <v>900.0</v>
      </c>
      <c r="I2975">
        <v>105.0</v>
      </c>
      <c r="J2975" t="s">
        <v>10446</v>
      </c>
      <c r="K2975" t="s">
        <v>18</v>
      </c>
      <c r="L2975" t="s">
        <v>19</v>
      </c>
    </row>
    <row r="2976" spans="1:12">
      <c r="A2976">
        <v>3885</v>
      </c>
      <c r="B2976" t="s">
        <v>10447</v>
      </c>
      <c r="C2976" t="s">
        <v>10448</v>
      </c>
      <c r="D2976" t="s">
        <v>45</v>
      </c>
      <c r="E2976" t="s">
        <v>10449</v>
      </c>
      <c r="F2976" t="s">
        <v>195</v>
      </c>
      <c r="G2976" t="str">
        <f>"0017051"</f>
        <v>0</v>
      </c>
      <c r="H2976">
        <v>900.0</v>
      </c>
      <c r="I2976">
        <v>0.0</v>
      </c>
      <c r="J2976" t="s">
        <v>10450</v>
      </c>
      <c r="K2976" t="s">
        <v>18</v>
      </c>
      <c r="L2976" t="s">
        <v>19</v>
      </c>
    </row>
    <row r="2977" spans="1:12">
      <c r="A2977">
        <v>3886</v>
      </c>
      <c r="B2977" t="s">
        <v>10451</v>
      </c>
      <c r="C2977" t="s">
        <v>10452</v>
      </c>
      <c r="D2977" t="s">
        <v>45</v>
      </c>
      <c r="E2977" t="s">
        <v>10453</v>
      </c>
      <c r="F2977" t="s">
        <v>322</v>
      </c>
      <c r="G2977" t="str">
        <f>"0091011"</f>
        <v>0</v>
      </c>
      <c r="H2977">
        <v>900.0</v>
      </c>
      <c r="I2977">
        <v>112.5</v>
      </c>
      <c r="J2977" t="s">
        <v>9544</v>
      </c>
      <c r="K2977" t="s">
        <v>18</v>
      </c>
      <c r="L2977" t="s">
        <v>19</v>
      </c>
    </row>
    <row r="2978" spans="1:12">
      <c r="A2978">
        <v>3887</v>
      </c>
      <c r="B2978" t="s">
        <v>3195</v>
      </c>
      <c r="C2978" t="s">
        <v>9656</v>
      </c>
      <c r="D2978" t="s">
        <v>45</v>
      </c>
      <c r="E2978" t="s">
        <v>10454</v>
      </c>
      <c r="F2978" t="s">
        <v>2050</v>
      </c>
      <c r="G2978" t="str">
        <f>"0054023"</f>
        <v>0</v>
      </c>
      <c r="H2978">
        <v>1800.0</v>
      </c>
      <c r="I2978">
        <v>270.0</v>
      </c>
      <c r="J2978" t="s">
        <v>5885</v>
      </c>
      <c r="K2978" t="s">
        <v>18</v>
      </c>
      <c r="L2978" t="s">
        <v>19</v>
      </c>
    </row>
    <row r="2979" spans="1:12">
      <c r="A2979">
        <v>3889</v>
      </c>
      <c r="B2979" t="s">
        <v>10455</v>
      </c>
      <c r="C2979" t="s">
        <v>10456</v>
      </c>
      <c r="D2979" t="s">
        <v>45</v>
      </c>
      <c r="E2979" t="s">
        <v>10457</v>
      </c>
      <c r="F2979" t="s">
        <v>81</v>
      </c>
      <c r="G2979" t="str">
        <f>"0093021"</f>
        <v>0</v>
      </c>
      <c r="H2979">
        <v>900.0</v>
      </c>
      <c r="I2979">
        <v>105.0</v>
      </c>
      <c r="J2979" t="s">
        <v>10458</v>
      </c>
      <c r="K2979" t="s">
        <v>18</v>
      </c>
      <c r="L2979" t="s">
        <v>19</v>
      </c>
    </row>
    <row r="2980" spans="1:12">
      <c r="A2980">
        <v>3890</v>
      </c>
      <c r="B2980" t="s">
        <v>10459</v>
      </c>
      <c r="C2980" t="s">
        <v>10460</v>
      </c>
      <c r="D2980" t="s">
        <v>45</v>
      </c>
      <c r="E2980" t="s">
        <v>10461</v>
      </c>
      <c r="F2980" t="s">
        <v>119</v>
      </c>
      <c r="G2980" t="str">
        <f>"0091012"</f>
        <v>0</v>
      </c>
      <c r="H2980">
        <v>1300.0</v>
      </c>
      <c r="I2980">
        <v>195.0</v>
      </c>
      <c r="J2980" t="s">
        <v>37</v>
      </c>
      <c r="K2980" t="s">
        <v>18</v>
      </c>
      <c r="L2980" t="s">
        <v>19</v>
      </c>
    </row>
    <row r="2981" spans="1:12">
      <c r="A2981">
        <v>3892</v>
      </c>
      <c r="B2981" t="s">
        <v>10462</v>
      </c>
      <c r="C2981" t="s">
        <v>10463</v>
      </c>
      <c r="D2981" t="s">
        <v>45</v>
      </c>
      <c r="E2981" t="s">
        <v>10464</v>
      </c>
      <c r="F2981" t="s">
        <v>67</v>
      </c>
      <c r="G2981" t="str">
        <f>"8011031"</f>
        <v>0</v>
      </c>
      <c r="H2981">
        <v>1500.0</v>
      </c>
      <c r="I2981">
        <v>195.0</v>
      </c>
      <c r="J2981" t="s">
        <v>1758</v>
      </c>
      <c r="K2981" t="s">
        <v>18</v>
      </c>
      <c r="L2981" t="s">
        <v>19</v>
      </c>
    </row>
    <row r="2982" spans="1:12">
      <c r="A2982">
        <v>3893</v>
      </c>
      <c r="B2982" t="s">
        <v>10465</v>
      </c>
      <c r="C2982" t="s">
        <v>10466</v>
      </c>
      <c r="D2982" t="s">
        <v>14</v>
      </c>
      <c r="E2982" t="s">
        <v>10467</v>
      </c>
      <c r="F2982" t="s">
        <v>243</v>
      </c>
      <c r="G2982" t="str">
        <f>"0095050"</f>
        <v>0</v>
      </c>
      <c r="H2982">
        <v>1300.0</v>
      </c>
      <c r="I2982">
        <v>195.0</v>
      </c>
      <c r="J2982" t="s">
        <v>10468</v>
      </c>
      <c r="K2982" t="s">
        <v>18</v>
      </c>
      <c r="L2982" t="s">
        <v>19</v>
      </c>
    </row>
    <row r="2983" spans="1:12">
      <c r="A2983">
        <v>3894</v>
      </c>
      <c r="B2983" t="s">
        <v>10469</v>
      </c>
      <c r="C2983" t="s">
        <v>10470</v>
      </c>
      <c r="D2983" t="s">
        <v>45</v>
      </c>
      <c r="E2983" t="s">
        <v>10471</v>
      </c>
      <c r="F2983" t="s">
        <v>67</v>
      </c>
      <c r="G2983" t="str">
        <f>"8011031"</f>
        <v>0</v>
      </c>
      <c r="H2983">
        <v>1500.0</v>
      </c>
      <c r="I2983">
        <v>195.0</v>
      </c>
      <c r="J2983" t="s">
        <v>1954</v>
      </c>
      <c r="K2983" t="s">
        <v>18</v>
      </c>
      <c r="L2983" t="s">
        <v>19</v>
      </c>
    </row>
    <row r="2984" spans="1:12">
      <c r="A2984">
        <v>3895</v>
      </c>
      <c r="B2984" t="s">
        <v>10472</v>
      </c>
      <c r="C2984" t="s">
        <v>10473</v>
      </c>
      <c r="D2984" t="s">
        <v>45</v>
      </c>
      <c r="E2984" t="s">
        <v>10474</v>
      </c>
      <c r="F2984" t="s">
        <v>67</v>
      </c>
      <c r="G2984" t="str">
        <f>"8011031"</f>
        <v>0</v>
      </c>
      <c r="H2984">
        <v>1500.0</v>
      </c>
      <c r="I2984">
        <v>195.0</v>
      </c>
      <c r="J2984" t="s">
        <v>807</v>
      </c>
      <c r="K2984" t="s">
        <v>18</v>
      </c>
      <c r="L2984" t="s">
        <v>19</v>
      </c>
    </row>
    <row r="2985" spans="1:12">
      <c r="A2985">
        <v>3896</v>
      </c>
      <c r="B2985" t="s">
        <v>3529</v>
      </c>
      <c r="C2985" t="s">
        <v>10475</v>
      </c>
      <c r="D2985" t="s">
        <v>14</v>
      </c>
      <c r="E2985" t="s">
        <v>10476</v>
      </c>
      <c r="F2985" t="s">
        <v>67</v>
      </c>
      <c r="G2985" t="str">
        <f>"8011031"</f>
        <v>0</v>
      </c>
      <c r="H2985">
        <v>1500.0</v>
      </c>
      <c r="I2985">
        <v>195.0</v>
      </c>
      <c r="J2985" t="s">
        <v>2984</v>
      </c>
      <c r="K2985" t="s">
        <v>18</v>
      </c>
      <c r="L2985" t="s">
        <v>19</v>
      </c>
    </row>
    <row r="2986" spans="1:12">
      <c r="A2986">
        <v>3898</v>
      </c>
      <c r="B2986" t="s">
        <v>10477</v>
      </c>
      <c r="C2986" t="s">
        <v>10478</v>
      </c>
      <c r="D2986" t="s">
        <v>45</v>
      </c>
      <c r="E2986" t="s">
        <v>10479</v>
      </c>
      <c r="F2986" t="s">
        <v>67</v>
      </c>
      <c r="G2986" t="str">
        <f>"8011031"</f>
        <v>0</v>
      </c>
      <c r="H2986">
        <v>1500.0</v>
      </c>
      <c r="I2986">
        <v>195.0</v>
      </c>
      <c r="J2986" t="s">
        <v>10480</v>
      </c>
      <c r="K2986" t="s">
        <v>18</v>
      </c>
      <c r="L2986" t="s">
        <v>19</v>
      </c>
    </row>
    <row r="2987" spans="1:12">
      <c r="A2987">
        <v>3899</v>
      </c>
      <c r="B2987" t="s">
        <v>10481</v>
      </c>
      <c r="C2987" t="s">
        <v>10482</v>
      </c>
      <c r="D2987" t="s">
        <v>14</v>
      </c>
      <c r="E2987" t="s">
        <v>10483</v>
      </c>
      <c r="F2987" t="s">
        <v>67</v>
      </c>
      <c r="G2987" t="str">
        <f>"8011031"</f>
        <v>0</v>
      </c>
      <c r="H2987">
        <v>1500.0</v>
      </c>
      <c r="I2987">
        <v>195.0</v>
      </c>
      <c r="J2987" t="s">
        <v>6145</v>
      </c>
      <c r="K2987" t="s">
        <v>18</v>
      </c>
      <c r="L2987" t="s">
        <v>19</v>
      </c>
    </row>
    <row r="2988" spans="1:12">
      <c r="A2988">
        <v>3901</v>
      </c>
      <c r="B2988" t="s">
        <v>10484</v>
      </c>
      <c r="C2988" t="s">
        <v>10485</v>
      </c>
      <c r="D2988" t="s">
        <v>45</v>
      </c>
      <c r="E2988" t="s">
        <v>10486</v>
      </c>
      <c r="F2988" t="s">
        <v>67</v>
      </c>
      <c r="G2988" t="str">
        <f>"8011031"</f>
        <v>0</v>
      </c>
      <c r="H2988">
        <v>1500.0</v>
      </c>
      <c r="I2988">
        <v>195.0</v>
      </c>
      <c r="J2988" t="s">
        <v>6145</v>
      </c>
      <c r="K2988" t="s">
        <v>18</v>
      </c>
      <c r="L2988" t="s">
        <v>19</v>
      </c>
    </row>
    <row r="2989" spans="1:12">
      <c r="A2989">
        <v>3902</v>
      </c>
      <c r="B2989" t="s">
        <v>10487</v>
      </c>
      <c r="C2989" t="s">
        <v>10488</v>
      </c>
      <c r="D2989" t="s">
        <v>45</v>
      </c>
      <c r="E2989" t="s">
        <v>10489</v>
      </c>
      <c r="F2989" t="s">
        <v>679</v>
      </c>
      <c r="G2989" t="str">
        <f>"0093051"</f>
        <v>0</v>
      </c>
      <c r="H2989">
        <v>900.0</v>
      </c>
      <c r="I2989">
        <v>105.0</v>
      </c>
      <c r="J2989" t="s">
        <v>4791</v>
      </c>
      <c r="K2989" t="s">
        <v>18</v>
      </c>
      <c r="L2989" t="s">
        <v>19</v>
      </c>
    </row>
    <row r="2990" spans="1:12">
      <c r="A2990">
        <v>3903</v>
      </c>
      <c r="B2990" t="s">
        <v>10490</v>
      </c>
      <c r="C2990" t="s">
        <v>10491</v>
      </c>
      <c r="D2990" t="s">
        <v>14</v>
      </c>
      <c r="E2990" t="s">
        <v>10492</v>
      </c>
      <c r="F2990" t="s">
        <v>81</v>
      </c>
      <c r="G2990" t="str">
        <f>"0093021"</f>
        <v>0</v>
      </c>
      <c r="H2990">
        <v>900.0</v>
      </c>
      <c r="I2990">
        <v>105.0</v>
      </c>
      <c r="J2990" t="s">
        <v>287</v>
      </c>
      <c r="K2990" t="s">
        <v>18</v>
      </c>
      <c r="L2990" t="s">
        <v>19</v>
      </c>
    </row>
    <row r="2991" spans="1:12">
      <c r="A2991">
        <v>3904</v>
      </c>
      <c r="B2991" t="s">
        <v>10493</v>
      </c>
      <c r="C2991" t="s">
        <v>10494</v>
      </c>
      <c r="D2991" t="s">
        <v>45</v>
      </c>
      <c r="E2991" t="s">
        <v>10495</v>
      </c>
      <c r="F2991" t="s">
        <v>322</v>
      </c>
      <c r="G2991" t="str">
        <f>"0091011"</f>
        <v>0</v>
      </c>
      <c r="H2991">
        <v>900.0</v>
      </c>
      <c r="I2991">
        <v>135.0</v>
      </c>
      <c r="J2991" t="s">
        <v>8449</v>
      </c>
      <c r="K2991" t="s">
        <v>18</v>
      </c>
      <c r="L2991" t="s">
        <v>19</v>
      </c>
    </row>
    <row r="2992" spans="1:12">
      <c r="A2992">
        <v>3905</v>
      </c>
      <c r="B2992" t="s">
        <v>10496</v>
      </c>
      <c r="C2992" t="s">
        <v>10497</v>
      </c>
      <c r="D2992" t="s">
        <v>45</v>
      </c>
      <c r="E2992" t="s">
        <v>10498</v>
      </c>
      <c r="F2992" t="s">
        <v>696</v>
      </c>
      <c r="G2992" t="str">
        <f>"3027021"</f>
        <v>0</v>
      </c>
      <c r="H2992">
        <v>900.0</v>
      </c>
      <c r="I2992">
        <v>335.0</v>
      </c>
      <c r="J2992" t="s">
        <v>10499</v>
      </c>
      <c r="K2992" t="s">
        <v>18</v>
      </c>
      <c r="L2992" t="s">
        <v>19</v>
      </c>
    </row>
    <row r="2993" spans="1:12">
      <c r="A2993">
        <v>3906</v>
      </c>
      <c r="B2993" t="s">
        <v>10500</v>
      </c>
      <c r="C2993" t="s">
        <v>10501</v>
      </c>
      <c r="D2993" t="s">
        <v>45</v>
      </c>
      <c r="E2993" t="s">
        <v>10502</v>
      </c>
      <c r="F2993" t="s">
        <v>1069</v>
      </c>
      <c r="G2993" t="str">
        <f>"3027030"</f>
        <v>0</v>
      </c>
      <c r="H2993">
        <v>900.0</v>
      </c>
      <c r="I2993">
        <v>116.25</v>
      </c>
      <c r="J2993" t="s">
        <v>7211</v>
      </c>
      <c r="K2993" t="s">
        <v>18</v>
      </c>
      <c r="L2993" t="s">
        <v>19</v>
      </c>
    </row>
    <row r="2994" spans="1:12">
      <c r="A2994">
        <v>3907</v>
      </c>
      <c r="B2994" t="s">
        <v>10503</v>
      </c>
      <c r="C2994" t="s">
        <v>10504</v>
      </c>
      <c r="D2994" t="s">
        <v>45</v>
      </c>
      <c r="E2994" t="s">
        <v>10505</v>
      </c>
      <c r="F2994" t="s">
        <v>1069</v>
      </c>
      <c r="G2994" t="str">
        <f>"3027030"</f>
        <v>0</v>
      </c>
      <c r="H2994">
        <v>900.0</v>
      </c>
      <c r="I2994">
        <v>116.25</v>
      </c>
      <c r="J2994" t="s">
        <v>10506</v>
      </c>
      <c r="K2994" t="s">
        <v>18</v>
      </c>
      <c r="L2994" t="s">
        <v>19</v>
      </c>
    </row>
    <row r="2995" spans="1:12">
      <c r="A2995">
        <v>3908</v>
      </c>
      <c r="B2995" t="s">
        <v>10507</v>
      </c>
      <c r="C2995" t="s">
        <v>10508</v>
      </c>
      <c r="D2995" t="s">
        <v>45</v>
      </c>
      <c r="E2995" t="s">
        <v>10509</v>
      </c>
      <c r="F2995" t="s">
        <v>1069</v>
      </c>
      <c r="G2995" t="str">
        <f>"3027030"</f>
        <v>0</v>
      </c>
      <c r="H2995">
        <v>900.0</v>
      </c>
      <c r="I2995">
        <v>116.25</v>
      </c>
      <c r="J2995" t="s">
        <v>10510</v>
      </c>
      <c r="K2995" t="s">
        <v>18</v>
      </c>
      <c r="L2995" t="s">
        <v>19</v>
      </c>
    </row>
    <row r="2996" spans="1:12">
      <c r="A2996">
        <v>3909</v>
      </c>
      <c r="B2996" t="s">
        <v>10511</v>
      </c>
      <c r="C2996" t="s">
        <v>10512</v>
      </c>
      <c r="D2996" t="s">
        <v>45</v>
      </c>
      <c r="E2996" t="s">
        <v>10513</v>
      </c>
      <c r="F2996" t="s">
        <v>1069</v>
      </c>
      <c r="G2996" t="str">
        <f>"3027030"</f>
        <v>0</v>
      </c>
      <c r="H2996">
        <v>900.0</v>
      </c>
      <c r="I2996">
        <v>135.0</v>
      </c>
      <c r="J2996" t="s">
        <v>10514</v>
      </c>
      <c r="K2996" t="s">
        <v>18</v>
      </c>
      <c r="L2996" t="s">
        <v>19</v>
      </c>
    </row>
    <row r="2997" spans="1:12">
      <c r="A2997">
        <v>3910</v>
      </c>
      <c r="B2997" t="s">
        <v>10515</v>
      </c>
      <c r="C2997" t="s">
        <v>10516</v>
      </c>
      <c r="D2997" t="s">
        <v>45</v>
      </c>
      <c r="E2997" t="s">
        <v>10517</v>
      </c>
      <c r="F2997" t="s">
        <v>2404</v>
      </c>
      <c r="G2997" t="str">
        <f>"8011032"</f>
        <v>0</v>
      </c>
      <c r="H2997">
        <v>2000.0</v>
      </c>
      <c r="I2997">
        <v>300.0</v>
      </c>
      <c r="J2997" t="s">
        <v>1704</v>
      </c>
      <c r="K2997" t="s">
        <v>18</v>
      </c>
      <c r="L2997" t="s">
        <v>19</v>
      </c>
    </row>
    <row r="2998" spans="1:12">
      <c r="A2998">
        <v>3911</v>
      </c>
      <c r="B2998" t="s">
        <v>10518</v>
      </c>
      <c r="C2998" t="s">
        <v>10519</v>
      </c>
      <c r="D2998" t="s">
        <v>14</v>
      </c>
      <c r="E2998" t="s">
        <v>10520</v>
      </c>
      <c r="F2998" t="s">
        <v>2404</v>
      </c>
      <c r="G2998" t="str">
        <f>"8011032"</f>
        <v>0</v>
      </c>
      <c r="H2998">
        <v>2000.0</v>
      </c>
      <c r="I2998">
        <v>300.0</v>
      </c>
      <c r="J2998" t="s">
        <v>6611</v>
      </c>
      <c r="K2998" t="s">
        <v>18</v>
      </c>
      <c r="L2998" t="s">
        <v>19</v>
      </c>
    </row>
    <row r="2999" spans="1:12">
      <c r="A2999">
        <v>3913</v>
      </c>
      <c r="B2999" t="s">
        <v>10521</v>
      </c>
      <c r="C2999" t="s">
        <v>10522</v>
      </c>
      <c r="D2999" t="s">
        <v>45</v>
      </c>
      <c r="E2999" t="s">
        <v>10523</v>
      </c>
      <c r="F2999" t="s">
        <v>2404</v>
      </c>
      <c r="G2999" t="str">
        <f>"8011032"</f>
        <v>0</v>
      </c>
      <c r="H2999">
        <v>2000.0</v>
      </c>
      <c r="I2999">
        <v>450.0</v>
      </c>
      <c r="J2999" t="s">
        <v>4777</v>
      </c>
      <c r="K2999" t="s">
        <v>18</v>
      </c>
      <c r="L2999" t="s">
        <v>19</v>
      </c>
    </row>
    <row r="3000" spans="1:12">
      <c r="A3000">
        <v>3915</v>
      </c>
      <c r="B3000" t="s">
        <v>10524</v>
      </c>
      <c r="C3000" t="s">
        <v>10525</v>
      </c>
      <c r="D3000" t="s">
        <v>45</v>
      </c>
      <c r="E3000" t="s">
        <v>10526</v>
      </c>
      <c r="F3000" t="s">
        <v>2404</v>
      </c>
      <c r="G3000" t="str">
        <f>"8011032"</f>
        <v>0</v>
      </c>
      <c r="H3000">
        <v>2400.0</v>
      </c>
      <c r="I3000">
        <v>360.0</v>
      </c>
      <c r="J3000" t="s">
        <v>5128</v>
      </c>
      <c r="K3000" t="s">
        <v>18</v>
      </c>
      <c r="L3000" t="s">
        <v>19</v>
      </c>
    </row>
    <row r="3001" spans="1:12">
      <c r="A3001">
        <v>3916</v>
      </c>
      <c r="B3001" t="s">
        <v>10527</v>
      </c>
      <c r="C3001" t="s">
        <v>10528</v>
      </c>
      <c r="D3001" t="s">
        <v>45</v>
      </c>
      <c r="E3001" t="s">
        <v>10529</v>
      </c>
      <c r="F3001" t="s">
        <v>1624</v>
      </c>
      <c r="G3001" t="str">
        <f>"8011060"</f>
        <v>0</v>
      </c>
      <c r="H3001">
        <v>2000.0</v>
      </c>
      <c r="I3001">
        <v>300.0</v>
      </c>
      <c r="J3001" t="s">
        <v>5069</v>
      </c>
      <c r="K3001" t="s">
        <v>18</v>
      </c>
      <c r="L3001" t="s">
        <v>19</v>
      </c>
    </row>
    <row r="3002" spans="1:12">
      <c r="A3002">
        <v>3919</v>
      </c>
      <c r="B3002" t="s">
        <v>10530</v>
      </c>
      <c r="C3002" t="s">
        <v>10531</v>
      </c>
      <c r="D3002" t="s">
        <v>14</v>
      </c>
      <c r="E3002" t="s">
        <v>10532</v>
      </c>
      <c r="F3002" t="s">
        <v>195</v>
      </c>
      <c r="G3002" t="str">
        <f>"0017051"</f>
        <v>0</v>
      </c>
      <c r="H3002">
        <v>1000.0</v>
      </c>
      <c r="I3002">
        <v>150.0</v>
      </c>
      <c r="J3002" t="s">
        <v>2694</v>
      </c>
      <c r="K3002" t="s">
        <v>18</v>
      </c>
      <c r="L3002" t="s">
        <v>19</v>
      </c>
    </row>
    <row r="3003" spans="1:12">
      <c r="A3003">
        <v>3920</v>
      </c>
      <c r="B3003" t="s">
        <v>10533</v>
      </c>
      <c r="C3003" t="s">
        <v>10534</v>
      </c>
      <c r="D3003" t="s">
        <v>45</v>
      </c>
      <c r="E3003" t="s">
        <v>10535</v>
      </c>
      <c r="F3003" t="s">
        <v>10536</v>
      </c>
      <c r="G3003" t="str">
        <f>"8035040"</f>
        <v>0</v>
      </c>
      <c r="H3003">
        <v>5000.0</v>
      </c>
      <c r="I3003">
        <v>1100.0</v>
      </c>
      <c r="J3003" t="s">
        <v>3114</v>
      </c>
      <c r="K3003" t="s">
        <v>18</v>
      </c>
      <c r="L3003" t="s">
        <v>19</v>
      </c>
    </row>
    <row r="3004" spans="1:12">
      <c r="A3004">
        <v>3921</v>
      </c>
      <c r="B3004" t="s">
        <v>423</v>
      </c>
      <c r="C3004" t="s">
        <v>10537</v>
      </c>
      <c r="D3004" t="s">
        <v>45</v>
      </c>
      <c r="E3004" t="s">
        <v>10538</v>
      </c>
      <c r="F3004" t="s">
        <v>10536</v>
      </c>
      <c r="G3004" t="str">
        <f>"8035040"</f>
        <v>0</v>
      </c>
      <c r="H3004">
        <v>5000.0</v>
      </c>
      <c r="I3004">
        <v>1100.0</v>
      </c>
      <c r="J3004" t="s">
        <v>10539</v>
      </c>
      <c r="K3004" t="s">
        <v>18</v>
      </c>
      <c r="L3004" t="s">
        <v>19</v>
      </c>
    </row>
    <row r="3005" spans="1:12">
      <c r="A3005">
        <v>3922</v>
      </c>
      <c r="B3005" t="s">
        <v>10540</v>
      </c>
      <c r="C3005" t="s">
        <v>10541</v>
      </c>
      <c r="D3005" t="s">
        <v>45</v>
      </c>
      <c r="E3005" t="s">
        <v>10542</v>
      </c>
      <c r="F3005" t="s">
        <v>10536</v>
      </c>
      <c r="G3005" t="str">
        <f>"8035040"</f>
        <v>0</v>
      </c>
      <c r="H3005">
        <v>5000.0</v>
      </c>
      <c r="I3005">
        <v>1100.0</v>
      </c>
      <c r="J3005" t="s">
        <v>10543</v>
      </c>
      <c r="K3005" t="s">
        <v>18</v>
      </c>
      <c r="L3005" t="s">
        <v>19</v>
      </c>
    </row>
    <row r="3006" spans="1:12">
      <c r="A3006">
        <v>3923</v>
      </c>
      <c r="B3006" t="s">
        <v>10544</v>
      </c>
      <c r="C3006" t="s">
        <v>10545</v>
      </c>
      <c r="D3006" t="s">
        <v>45</v>
      </c>
      <c r="E3006" t="s">
        <v>10546</v>
      </c>
      <c r="F3006" t="s">
        <v>10536</v>
      </c>
      <c r="G3006" t="str">
        <f>"8035040"</f>
        <v>0</v>
      </c>
      <c r="H3006">
        <v>5000.0</v>
      </c>
      <c r="I3006">
        <v>1100.0</v>
      </c>
      <c r="J3006" t="s">
        <v>10547</v>
      </c>
      <c r="K3006" t="s">
        <v>18</v>
      </c>
      <c r="L3006" t="s">
        <v>19</v>
      </c>
    </row>
    <row r="3007" spans="1:12">
      <c r="A3007">
        <v>3924</v>
      </c>
      <c r="B3007" t="s">
        <v>10548</v>
      </c>
      <c r="C3007" t="s">
        <v>10549</v>
      </c>
      <c r="D3007" t="s">
        <v>45</v>
      </c>
      <c r="E3007" t="s">
        <v>10550</v>
      </c>
      <c r="F3007" t="s">
        <v>513</v>
      </c>
      <c r="G3007" t="str">
        <f>"0017052"</f>
        <v>0</v>
      </c>
      <c r="H3007">
        <v>3369.0</v>
      </c>
      <c r="I3007">
        <v>500.0</v>
      </c>
      <c r="J3007" t="s">
        <v>8055</v>
      </c>
      <c r="K3007" t="s">
        <v>18</v>
      </c>
      <c r="L3007" t="s">
        <v>19</v>
      </c>
    </row>
    <row r="3008" spans="1:12">
      <c r="A3008">
        <v>3925</v>
      </c>
      <c r="B3008" t="s">
        <v>10551</v>
      </c>
      <c r="C3008" t="s">
        <v>10552</v>
      </c>
      <c r="D3008" t="s">
        <v>45</v>
      </c>
      <c r="E3008" t="s">
        <v>10553</v>
      </c>
      <c r="F3008" t="s">
        <v>81</v>
      </c>
      <c r="G3008" t="str">
        <f>"0093021"</f>
        <v>0</v>
      </c>
      <c r="H3008">
        <v>900.0</v>
      </c>
      <c r="I3008">
        <v>135.0</v>
      </c>
      <c r="J3008" t="s">
        <v>7846</v>
      </c>
      <c r="K3008" t="s">
        <v>18</v>
      </c>
      <c r="L3008" t="s">
        <v>19</v>
      </c>
    </row>
    <row r="3009" spans="1:12">
      <c r="A3009">
        <v>3926</v>
      </c>
      <c r="B3009" t="s">
        <v>10554</v>
      </c>
      <c r="C3009" t="s">
        <v>7791</v>
      </c>
      <c r="D3009" t="s">
        <v>45</v>
      </c>
      <c r="E3009" t="s">
        <v>10555</v>
      </c>
      <c r="F3009" t="s">
        <v>195</v>
      </c>
      <c r="G3009" t="str">
        <f>"0017051"</f>
        <v>0</v>
      </c>
      <c r="H3009">
        <v>1000.0</v>
      </c>
      <c r="I3009">
        <v>150.0</v>
      </c>
      <c r="J3009" t="s">
        <v>1254</v>
      </c>
      <c r="K3009" t="s">
        <v>18</v>
      </c>
      <c r="L3009" t="s">
        <v>19</v>
      </c>
    </row>
    <row r="3010" spans="1:12">
      <c r="A3010">
        <v>3927</v>
      </c>
      <c r="B3010" t="s">
        <v>10556</v>
      </c>
      <c r="C3010" t="s">
        <v>10557</v>
      </c>
      <c r="D3010" t="s">
        <v>45</v>
      </c>
      <c r="E3010" t="s">
        <v>10558</v>
      </c>
      <c r="F3010" t="s">
        <v>81</v>
      </c>
      <c r="G3010" t="str">
        <f>"0093021"</f>
        <v>0</v>
      </c>
      <c r="H3010">
        <v>900.0</v>
      </c>
      <c r="I3010">
        <v>105.0</v>
      </c>
      <c r="J3010" t="s">
        <v>10559</v>
      </c>
      <c r="K3010" t="s">
        <v>18</v>
      </c>
      <c r="L3010" t="s">
        <v>19</v>
      </c>
    </row>
    <row r="3011" spans="1:12">
      <c r="A3011">
        <v>3928</v>
      </c>
      <c r="B3011" t="s">
        <v>10560</v>
      </c>
      <c r="C3011" t="s">
        <v>3990</v>
      </c>
      <c r="D3011" t="s">
        <v>45</v>
      </c>
      <c r="E3011" t="s">
        <v>10561</v>
      </c>
      <c r="F3011" t="s">
        <v>3864</v>
      </c>
      <c r="G3011" t="str">
        <f>"7014010"</f>
        <v>0</v>
      </c>
      <c r="H3011">
        <v>900.0</v>
      </c>
      <c r="I3011">
        <v>120.0</v>
      </c>
      <c r="J3011" t="s">
        <v>10562</v>
      </c>
      <c r="K3011" t="s">
        <v>18</v>
      </c>
      <c r="L3011" t="s">
        <v>19</v>
      </c>
    </row>
    <row r="3012" spans="1:12">
      <c r="A3012">
        <v>3929</v>
      </c>
      <c r="B3012" t="s">
        <v>10563</v>
      </c>
      <c r="C3012" t="s">
        <v>10564</v>
      </c>
      <c r="D3012" t="s">
        <v>14</v>
      </c>
      <c r="E3012" t="s">
        <v>10565</v>
      </c>
      <c r="F3012" t="s">
        <v>10113</v>
      </c>
      <c r="G3012" t="str">
        <f>"0103066"</f>
        <v>0</v>
      </c>
      <c r="H3012">
        <v>1500.0</v>
      </c>
      <c r="I3012">
        <v>225.0</v>
      </c>
      <c r="J3012" t="s">
        <v>10566</v>
      </c>
      <c r="K3012" t="s">
        <v>18</v>
      </c>
      <c r="L3012" t="s">
        <v>19</v>
      </c>
    </row>
    <row r="3013" spans="1:12">
      <c r="A3013">
        <v>3930</v>
      </c>
      <c r="B3013" t="s">
        <v>10567</v>
      </c>
      <c r="C3013" t="s">
        <v>10568</v>
      </c>
      <c r="D3013" t="s">
        <v>45</v>
      </c>
      <c r="E3013" t="s">
        <v>10569</v>
      </c>
      <c r="F3013" t="s">
        <v>10113</v>
      </c>
      <c r="G3013" t="str">
        <f>"0103066"</f>
        <v>0</v>
      </c>
      <c r="H3013">
        <v>1500.0</v>
      </c>
      <c r="I3013">
        <v>225.0</v>
      </c>
      <c r="J3013" t="s">
        <v>2694</v>
      </c>
      <c r="K3013" t="s">
        <v>18</v>
      </c>
      <c r="L3013" t="s">
        <v>19</v>
      </c>
    </row>
    <row r="3014" spans="1:12">
      <c r="A3014">
        <v>3931</v>
      </c>
      <c r="B3014" t="s">
        <v>10570</v>
      </c>
      <c r="C3014" t="s">
        <v>10571</v>
      </c>
      <c r="D3014" t="s">
        <v>14</v>
      </c>
      <c r="E3014" t="s">
        <v>10572</v>
      </c>
      <c r="F3014" t="s">
        <v>195</v>
      </c>
      <c r="G3014" t="str">
        <f>"0017051"</f>
        <v>0</v>
      </c>
      <c r="H3014">
        <v>2000.0</v>
      </c>
      <c r="I3014">
        <v>300.0</v>
      </c>
      <c r="J3014" t="s">
        <v>10573</v>
      </c>
      <c r="K3014" t="s">
        <v>18</v>
      </c>
      <c r="L3014" t="s">
        <v>19</v>
      </c>
    </row>
    <row r="3015" spans="1:12">
      <c r="A3015">
        <v>3932</v>
      </c>
      <c r="B3015" t="s">
        <v>10574</v>
      </c>
      <c r="C3015" t="s">
        <v>10575</v>
      </c>
      <c r="D3015" t="s">
        <v>14</v>
      </c>
      <c r="E3015" t="s">
        <v>10576</v>
      </c>
      <c r="F3015" t="s">
        <v>36</v>
      </c>
      <c r="G3015" t="str">
        <f>"6034011"</f>
        <v>0</v>
      </c>
      <c r="H3015">
        <v>900.0</v>
      </c>
      <c r="I3015">
        <v>105.0</v>
      </c>
      <c r="J3015" t="s">
        <v>10577</v>
      </c>
      <c r="K3015" t="s">
        <v>18</v>
      </c>
      <c r="L3015" t="s">
        <v>19</v>
      </c>
    </row>
    <row r="3016" spans="1:12">
      <c r="A3016">
        <v>3933</v>
      </c>
      <c r="B3016" t="s">
        <v>10578</v>
      </c>
      <c r="C3016" t="s">
        <v>10579</v>
      </c>
      <c r="D3016" t="s">
        <v>14</v>
      </c>
      <c r="E3016" t="s">
        <v>10580</v>
      </c>
      <c r="F3016" t="s">
        <v>1097</v>
      </c>
      <c r="G3016" t="str">
        <f>"9052042"</f>
        <v>0</v>
      </c>
      <c r="H3016">
        <v>1500.0</v>
      </c>
      <c r="I3016">
        <v>200.0</v>
      </c>
      <c r="J3016" t="s">
        <v>9191</v>
      </c>
      <c r="K3016" t="s">
        <v>18</v>
      </c>
      <c r="L3016" t="s">
        <v>19</v>
      </c>
    </row>
    <row r="3017" spans="1:12">
      <c r="A3017">
        <v>3934</v>
      </c>
      <c r="B3017" t="s">
        <v>10581</v>
      </c>
      <c r="C3017" t="s">
        <v>10582</v>
      </c>
      <c r="D3017" t="s">
        <v>45</v>
      </c>
      <c r="E3017" t="s">
        <v>10583</v>
      </c>
      <c r="F3017" t="s">
        <v>1097</v>
      </c>
      <c r="G3017" t="str">
        <f>"9052042"</f>
        <v>0</v>
      </c>
      <c r="H3017">
        <v>1500.0</v>
      </c>
      <c r="I3017">
        <v>725.0</v>
      </c>
      <c r="J3017" t="s">
        <v>514</v>
      </c>
      <c r="K3017" t="s">
        <v>18</v>
      </c>
      <c r="L3017" t="s">
        <v>19</v>
      </c>
    </row>
    <row r="3018" spans="1:12">
      <c r="A3018">
        <v>3935</v>
      </c>
      <c r="B3018" t="s">
        <v>5531</v>
      </c>
      <c r="C3018" t="s">
        <v>10584</v>
      </c>
      <c r="D3018" t="s">
        <v>45</v>
      </c>
      <c r="E3018" t="s">
        <v>10585</v>
      </c>
      <c r="F3018" t="s">
        <v>195</v>
      </c>
      <c r="G3018" t="str">
        <f>"0017051"</f>
        <v>0</v>
      </c>
      <c r="H3018">
        <v>900.0</v>
      </c>
      <c r="I3018">
        <v>175.0</v>
      </c>
      <c r="J3018" t="s">
        <v>1254</v>
      </c>
      <c r="K3018" t="s">
        <v>18</v>
      </c>
      <c r="L3018" t="s">
        <v>19</v>
      </c>
    </row>
    <row r="3019" spans="1:12">
      <c r="A3019">
        <v>3936</v>
      </c>
      <c r="B3019" t="s">
        <v>10586</v>
      </c>
      <c r="C3019" t="s">
        <v>10587</v>
      </c>
      <c r="D3019" t="s">
        <v>45</v>
      </c>
      <c r="E3019" t="s">
        <v>10588</v>
      </c>
      <c r="F3019" t="s">
        <v>264</v>
      </c>
      <c r="G3019" t="str">
        <f>"5011030"</f>
        <v>0</v>
      </c>
      <c r="H3019">
        <v>900.0</v>
      </c>
      <c r="I3019">
        <v>200.0</v>
      </c>
      <c r="J3019" t="s">
        <v>9191</v>
      </c>
      <c r="K3019" t="s">
        <v>18</v>
      </c>
      <c r="L3019" t="s">
        <v>19</v>
      </c>
    </row>
    <row r="3020" spans="1:12">
      <c r="A3020">
        <v>3937</v>
      </c>
      <c r="B3020" t="s">
        <v>10589</v>
      </c>
      <c r="C3020" t="s">
        <v>10590</v>
      </c>
      <c r="D3020" t="s">
        <v>14</v>
      </c>
      <c r="E3020" t="s">
        <v>10591</v>
      </c>
      <c r="F3020" t="s">
        <v>815</v>
      </c>
      <c r="G3020" t="str">
        <f>"9053011"</f>
        <v>0</v>
      </c>
      <c r="H3020">
        <v>900.0</v>
      </c>
      <c r="I3020">
        <v>175.0</v>
      </c>
      <c r="J3020" t="s">
        <v>10592</v>
      </c>
      <c r="K3020" t="s">
        <v>18</v>
      </c>
      <c r="L3020" t="s">
        <v>19</v>
      </c>
    </row>
    <row r="3021" spans="1:12">
      <c r="A3021">
        <v>3938</v>
      </c>
      <c r="B3021" t="s">
        <v>10593</v>
      </c>
      <c r="C3021" t="s">
        <v>10594</v>
      </c>
      <c r="D3021" t="s">
        <v>14</v>
      </c>
      <c r="E3021" t="s">
        <v>10595</v>
      </c>
      <c r="F3021" t="s">
        <v>349</v>
      </c>
      <c r="G3021" t="str">
        <f>"9011040"</f>
        <v>0</v>
      </c>
      <c r="H3021">
        <v>900.0</v>
      </c>
      <c r="I3021">
        <v>105.0</v>
      </c>
      <c r="J3021" t="s">
        <v>10592</v>
      </c>
      <c r="K3021" t="s">
        <v>18</v>
      </c>
      <c r="L3021" t="s">
        <v>19</v>
      </c>
    </row>
    <row r="3022" spans="1:12">
      <c r="A3022">
        <v>3939</v>
      </c>
      <c r="B3022" t="s">
        <v>10596</v>
      </c>
      <c r="C3022" t="s">
        <v>10597</v>
      </c>
      <c r="D3022" t="s">
        <v>45</v>
      </c>
      <c r="E3022" t="s">
        <v>10598</v>
      </c>
      <c r="F3022" t="s">
        <v>5201</v>
      </c>
      <c r="G3022" t="str">
        <f>"0103130"</f>
        <v>0</v>
      </c>
      <c r="H3022">
        <v>900.0</v>
      </c>
      <c r="I3022">
        <v>135.0</v>
      </c>
      <c r="J3022" t="s">
        <v>10599</v>
      </c>
      <c r="K3022" t="s">
        <v>18</v>
      </c>
      <c r="L3022" t="s">
        <v>19</v>
      </c>
    </row>
    <row r="3023" spans="1:12">
      <c r="A3023">
        <v>3940</v>
      </c>
      <c r="B3023" t="s">
        <v>869</v>
      </c>
      <c r="C3023" t="s">
        <v>10600</v>
      </c>
      <c r="D3023" t="s">
        <v>14</v>
      </c>
      <c r="E3023" t="s">
        <v>10601</v>
      </c>
      <c r="F3023" t="s">
        <v>349</v>
      </c>
      <c r="G3023" t="str">
        <f>"9011040"</f>
        <v>0</v>
      </c>
      <c r="H3023">
        <v>900.0</v>
      </c>
      <c r="I3023">
        <v>200.0</v>
      </c>
      <c r="J3023" t="s">
        <v>1102</v>
      </c>
      <c r="K3023" t="s">
        <v>18</v>
      </c>
      <c r="L3023" t="s">
        <v>19</v>
      </c>
    </row>
    <row r="3024" spans="1:12">
      <c r="A3024">
        <v>3941</v>
      </c>
      <c r="B3024" t="s">
        <v>10602</v>
      </c>
      <c r="C3024" t="s">
        <v>10603</v>
      </c>
      <c r="D3024" t="s">
        <v>14</v>
      </c>
      <c r="E3024" t="s">
        <v>10604</v>
      </c>
      <c r="F3024" t="s">
        <v>349</v>
      </c>
      <c r="G3024" t="str">
        <f>"9011040"</f>
        <v>0</v>
      </c>
      <c r="H3024">
        <v>900.0</v>
      </c>
      <c r="I3024">
        <v>175.0</v>
      </c>
      <c r="J3024" t="s">
        <v>5873</v>
      </c>
      <c r="K3024" t="s">
        <v>18</v>
      </c>
      <c r="L3024" t="s">
        <v>19</v>
      </c>
    </row>
    <row r="3025" spans="1:12">
      <c r="A3025">
        <v>3943</v>
      </c>
      <c r="B3025" t="s">
        <v>10605</v>
      </c>
      <c r="C3025" t="s">
        <v>4503</v>
      </c>
      <c r="D3025" t="s">
        <v>14</v>
      </c>
      <c r="E3025" t="s">
        <v>10606</v>
      </c>
      <c r="F3025" t="s">
        <v>81</v>
      </c>
      <c r="G3025" t="str">
        <f>"0093021"</f>
        <v>0</v>
      </c>
      <c r="H3025">
        <v>900.0</v>
      </c>
      <c r="I3025">
        <v>120.0</v>
      </c>
      <c r="J3025" t="s">
        <v>10607</v>
      </c>
      <c r="K3025" t="s">
        <v>18</v>
      </c>
      <c r="L3025" t="s">
        <v>19</v>
      </c>
    </row>
    <row r="3026" spans="1:12">
      <c r="A3026">
        <v>3944</v>
      </c>
      <c r="B3026" t="s">
        <v>10608</v>
      </c>
      <c r="C3026" t="s">
        <v>10609</v>
      </c>
      <c r="D3026" t="s">
        <v>45</v>
      </c>
      <c r="E3026" t="s">
        <v>10610</v>
      </c>
      <c r="F3026" t="s">
        <v>322</v>
      </c>
      <c r="G3026" t="str">
        <f>"0091011"</f>
        <v>0</v>
      </c>
      <c r="H3026">
        <v>950.0</v>
      </c>
      <c r="I3026">
        <v>325.83</v>
      </c>
      <c r="J3026" t="s">
        <v>169</v>
      </c>
      <c r="K3026" t="s">
        <v>18</v>
      </c>
      <c r="L3026" t="s">
        <v>19</v>
      </c>
    </row>
    <row r="3027" spans="1:12">
      <c r="A3027">
        <v>3946</v>
      </c>
      <c r="B3027" t="s">
        <v>10611</v>
      </c>
      <c r="C3027" t="s">
        <v>10612</v>
      </c>
      <c r="D3027" t="s">
        <v>45</v>
      </c>
      <c r="E3027" t="s">
        <v>10613</v>
      </c>
      <c r="F3027" t="s">
        <v>195</v>
      </c>
      <c r="G3027" t="str">
        <f>"0017051"</f>
        <v>0</v>
      </c>
      <c r="H3027">
        <v>1000.0</v>
      </c>
      <c r="I3027">
        <v>150.0</v>
      </c>
      <c r="J3027" t="s">
        <v>10614</v>
      </c>
      <c r="K3027" t="s">
        <v>18</v>
      </c>
      <c r="L3027" t="s">
        <v>19</v>
      </c>
    </row>
    <row r="3028" spans="1:12">
      <c r="A3028">
        <v>3947</v>
      </c>
      <c r="B3028" t="s">
        <v>10615</v>
      </c>
      <c r="C3028" t="s">
        <v>10616</v>
      </c>
      <c r="D3028" t="s">
        <v>45</v>
      </c>
      <c r="E3028" t="s">
        <v>10617</v>
      </c>
      <c r="F3028" t="s">
        <v>225</v>
      </c>
      <c r="G3028" t="str">
        <f>"0082030"</f>
        <v>0</v>
      </c>
      <c r="H3028">
        <v>900.0</v>
      </c>
      <c r="I3028">
        <v>135.0</v>
      </c>
      <c r="J3028" t="s">
        <v>8470</v>
      </c>
      <c r="K3028" t="s">
        <v>18</v>
      </c>
      <c r="L3028" t="s">
        <v>19</v>
      </c>
    </row>
    <row r="3029" spans="1:12">
      <c r="A3029">
        <v>3948</v>
      </c>
      <c r="B3029" t="s">
        <v>602</v>
      </c>
      <c r="C3029" t="s">
        <v>10618</v>
      </c>
      <c r="D3029" t="s">
        <v>14</v>
      </c>
      <c r="E3029" t="s">
        <v>10619</v>
      </c>
      <c r="F3029" t="s">
        <v>225</v>
      </c>
      <c r="G3029" t="str">
        <f>"0082030"</f>
        <v>0</v>
      </c>
      <c r="H3029">
        <v>900.0</v>
      </c>
      <c r="I3029">
        <v>120.0</v>
      </c>
      <c r="J3029" t="s">
        <v>8632</v>
      </c>
      <c r="K3029" t="s">
        <v>18</v>
      </c>
      <c r="L3029" t="s">
        <v>19</v>
      </c>
    </row>
    <row r="3030" spans="1:12">
      <c r="A3030">
        <v>3950</v>
      </c>
      <c r="B3030" t="s">
        <v>10620</v>
      </c>
      <c r="C3030" t="s">
        <v>10621</v>
      </c>
      <c r="D3030" t="s">
        <v>14</v>
      </c>
      <c r="E3030" t="s">
        <v>10622</v>
      </c>
      <c r="F3030" t="s">
        <v>5990</v>
      </c>
      <c r="G3030" t="str">
        <f>"0084021"</f>
        <v>0</v>
      </c>
      <c r="H3030">
        <v>900.0</v>
      </c>
      <c r="I3030">
        <v>120.0</v>
      </c>
      <c r="J3030" t="s">
        <v>7388</v>
      </c>
      <c r="K3030" t="s">
        <v>18</v>
      </c>
      <c r="L3030" t="s">
        <v>19</v>
      </c>
    </row>
    <row r="3031" spans="1:12">
      <c r="A3031">
        <v>3951</v>
      </c>
      <c r="B3031" t="s">
        <v>10623</v>
      </c>
      <c r="C3031" t="s">
        <v>10624</v>
      </c>
      <c r="D3031" t="s">
        <v>45</v>
      </c>
      <c r="E3031" t="s">
        <v>10625</v>
      </c>
      <c r="F3031" t="s">
        <v>278</v>
      </c>
      <c r="G3031" t="str">
        <f>"0091021"</f>
        <v>0</v>
      </c>
      <c r="H3031">
        <v>900.0</v>
      </c>
      <c r="I3031">
        <v>120.0</v>
      </c>
      <c r="J3031" t="s">
        <v>1254</v>
      </c>
      <c r="K3031" t="s">
        <v>18</v>
      </c>
      <c r="L3031" t="s">
        <v>19</v>
      </c>
    </row>
    <row r="3032" spans="1:12">
      <c r="A3032">
        <v>3952</v>
      </c>
      <c r="B3032" t="s">
        <v>10626</v>
      </c>
      <c r="C3032" t="s">
        <v>1280</v>
      </c>
      <c r="D3032" t="s">
        <v>45</v>
      </c>
      <c r="E3032" t="s">
        <v>10627</v>
      </c>
      <c r="F3032" t="s">
        <v>513</v>
      </c>
      <c r="G3032" t="str">
        <f>"0017052"</f>
        <v>0</v>
      </c>
      <c r="H3032">
        <v>2500.0</v>
      </c>
      <c r="I3032">
        <v>375.0</v>
      </c>
      <c r="J3032" t="s">
        <v>4798</v>
      </c>
      <c r="K3032" t="s">
        <v>18</v>
      </c>
      <c r="L3032" t="s">
        <v>19</v>
      </c>
    </row>
    <row r="3033" spans="1:12">
      <c r="A3033">
        <v>3953</v>
      </c>
      <c r="B3033" t="s">
        <v>10628</v>
      </c>
      <c r="C3033" t="s">
        <v>10629</v>
      </c>
      <c r="D3033" t="s">
        <v>14</v>
      </c>
      <c r="E3033" t="s">
        <v>10630</v>
      </c>
      <c r="F3033" t="s">
        <v>36</v>
      </c>
      <c r="G3033" t="str">
        <f>"6034011"</f>
        <v>0</v>
      </c>
      <c r="H3033">
        <v>900.0</v>
      </c>
      <c r="I3033">
        <v>105.0</v>
      </c>
      <c r="J3033" t="s">
        <v>1936</v>
      </c>
      <c r="K3033" t="s">
        <v>18</v>
      </c>
      <c r="L3033" t="s">
        <v>19</v>
      </c>
    </row>
    <row r="3034" spans="1:12">
      <c r="A3034">
        <v>3954</v>
      </c>
      <c r="B3034" t="s">
        <v>10631</v>
      </c>
      <c r="C3034" t="s">
        <v>7444</v>
      </c>
      <c r="D3034" t="s">
        <v>14</v>
      </c>
      <c r="E3034" t="s">
        <v>10632</v>
      </c>
      <c r="F3034" t="s">
        <v>36</v>
      </c>
      <c r="G3034" t="str">
        <f>"6034011"</f>
        <v>0</v>
      </c>
      <c r="H3034">
        <v>900.0</v>
      </c>
      <c r="I3034">
        <v>105.0</v>
      </c>
      <c r="J3034" t="s">
        <v>9482</v>
      </c>
      <c r="K3034" t="s">
        <v>18</v>
      </c>
      <c r="L3034" t="s">
        <v>19</v>
      </c>
    </row>
    <row r="3035" spans="1:12">
      <c r="A3035">
        <v>3955</v>
      </c>
      <c r="B3035" t="s">
        <v>10633</v>
      </c>
      <c r="C3035" t="s">
        <v>8287</v>
      </c>
      <c r="D3035" t="s">
        <v>14</v>
      </c>
      <c r="E3035" t="s">
        <v>10634</v>
      </c>
      <c r="F3035" t="s">
        <v>455</v>
      </c>
      <c r="G3035" t="str">
        <f>"1021030"</f>
        <v>0</v>
      </c>
      <c r="H3035">
        <v>900.0</v>
      </c>
      <c r="I3035">
        <v>120.0</v>
      </c>
      <c r="J3035" t="s">
        <v>10635</v>
      </c>
      <c r="K3035" t="s">
        <v>18</v>
      </c>
      <c r="L3035" t="s">
        <v>19</v>
      </c>
    </row>
    <row r="3036" spans="1:12">
      <c r="A3036">
        <v>3956</v>
      </c>
      <c r="B3036" t="s">
        <v>10636</v>
      </c>
      <c r="C3036" t="s">
        <v>10637</v>
      </c>
      <c r="D3036" t="s">
        <v>45</v>
      </c>
      <c r="E3036" t="s">
        <v>10638</v>
      </c>
      <c r="F3036" t="s">
        <v>168</v>
      </c>
      <c r="G3036" t="str">
        <f>"8035010"</f>
        <v>0</v>
      </c>
      <c r="H3036">
        <v>900.0</v>
      </c>
      <c r="I3036">
        <v>105.0</v>
      </c>
      <c r="J3036" t="s">
        <v>10639</v>
      </c>
      <c r="K3036" t="s">
        <v>18</v>
      </c>
      <c r="L3036" t="s">
        <v>19</v>
      </c>
    </row>
    <row r="3037" spans="1:12">
      <c r="A3037">
        <v>3957</v>
      </c>
      <c r="B3037" t="s">
        <v>10640</v>
      </c>
      <c r="C3037" t="s">
        <v>10641</v>
      </c>
      <c r="D3037" t="s">
        <v>45</v>
      </c>
      <c r="E3037" t="s">
        <v>10642</v>
      </c>
      <c r="F3037" t="s">
        <v>195</v>
      </c>
      <c r="G3037" t="str">
        <f>"0017051"</f>
        <v>0</v>
      </c>
      <c r="H3037">
        <v>900.0</v>
      </c>
      <c r="I3037">
        <v>135.0</v>
      </c>
      <c r="J3037" t="s">
        <v>8055</v>
      </c>
      <c r="K3037" t="s">
        <v>18</v>
      </c>
      <c r="L3037" t="s">
        <v>19</v>
      </c>
    </row>
    <row r="3038" spans="1:12">
      <c r="A3038">
        <v>3958</v>
      </c>
      <c r="B3038" t="s">
        <v>10643</v>
      </c>
      <c r="C3038" t="s">
        <v>10644</v>
      </c>
      <c r="D3038" t="s">
        <v>14</v>
      </c>
      <c r="E3038" t="s">
        <v>10645</v>
      </c>
      <c r="F3038" t="s">
        <v>36</v>
      </c>
      <c r="G3038" t="str">
        <f>"6034011"</f>
        <v>0</v>
      </c>
      <c r="H3038">
        <v>900.0</v>
      </c>
      <c r="I3038">
        <v>105.0</v>
      </c>
      <c r="J3038" t="s">
        <v>10646</v>
      </c>
      <c r="K3038" t="s">
        <v>18</v>
      </c>
      <c r="L3038" t="s">
        <v>19</v>
      </c>
    </row>
    <row r="3039" spans="1:12">
      <c r="A3039">
        <v>3959</v>
      </c>
      <c r="B3039" t="s">
        <v>10647</v>
      </c>
      <c r="C3039" t="s">
        <v>10648</v>
      </c>
      <c r="D3039" t="s">
        <v>45</v>
      </c>
      <c r="E3039" t="s">
        <v>10649</v>
      </c>
      <c r="F3039" t="s">
        <v>322</v>
      </c>
      <c r="G3039" t="str">
        <f>"0091011"</f>
        <v>0</v>
      </c>
      <c r="H3039">
        <v>900.0</v>
      </c>
      <c r="I3039">
        <v>105.0</v>
      </c>
      <c r="J3039" t="s">
        <v>9187</v>
      </c>
      <c r="K3039" t="s">
        <v>18</v>
      </c>
      <c r="L3039" t="s">
        <v>19</v>
      </c>
    </row>
    <row r="3040" spans="1:12">
      <c r="A3040">
        <v>3960</v>
      </c>
      <c r="B3040" t="s">
        <v>1493</v>
      </c>
      <c r="C3040" t="s">
        <v>10650</v>
      </c>
      <c r="D3040" t="s">
        <v>14</v>
      </c>
      <c r="E3040" t="s">
        <v>10651</v>
      </c>
      <c r="F3040" t="s">
        <v>4862</v>
      </c>
      <c r="G3040" t="str">
        <f>"0035031"</f>
        <v>0</v>
      </c>
      <c r="H3040">
        <v>900.0</v>
      </c>
      <c r="I3040">
        <v>105.0</v>
      </c>
      <c r="J3040" t="s">
        <v>10433</v>
      </c>
      <c r="K3040" t="s">
        <v>18</v>
      </c>
      <c r="L3040" t="s">
        <v>19</v>
      </c>
    </row>
    <row r="3041" spans="1:12">
      <c r="A3041">
        <v>3961</v>
      </c>
      <c r="B3041" t="s">
        <v>10652</v>
      </c>
      <c r="C3041" t="s">
        <v>10653</v>
      </c>
      <c r="D3041" t="s">
        <v>14</v>
      </c>
      <c r="E3041" t="s">
        <v>10654</v>
      </c>
      <c r="F3041" t="s">
        <v>349</v>
      </c>
      <c r="G3041" t="str">
        <f>"9011040"</f>
        <v>0</v>
      </c>
      <c r="H3041">
        <v>900.0</v>
      </c>
      <c r="I3041">
        <v>105.0</v>
      </c>
      <c r="J3041" t="s">
        <v>10655</v>
      </c>
      <c r="K3041" t="s">
        <v>18</v>
      </c>
      <c r="L3041" t="s">
        <v>19</v>
      </c>
    </row>
    <row r="3042" spans="1:12">
      <c r="A3042">
        <v>3962</v>
      </c>
      <c r="B3042" t="s">
        <v>10656</v>
      </c>
      <c r="C3042" t="s">
        <v>10657</v>
      </c>
      <c r="D3042" t="s">
        <v>14</v>
      </c>
      <c r="E3042" t="s">
        <v>10658</v>
      </c>
      <c r="F3042" t="s">
        <v>551</v>
      </c>
      <c r="G3042" t="str">
        <f>"0078200"</f>
        <v>0</v>
      </c>
      <c r="H3042">
        <v>900.0</v>
      </c>
      <c r="I3042">
        <v>105.0</v>
      </c>
      <c r="J3042" t="s">
        <v>10659</v>
      </c>
      <c r="K3042" t="s">
        <v>18</v>
      </c>
      <c r="L3042" t="s">
        <v>19</v>
      </c>
    </row>
    <row r="3043" spans="1:12">
      <c r="A3043">
        <v>3963</v>
      </c>
      <c r="B3043" t="s">
        <v>10660</v>
      </c>
      <c r="C3043" t="s">
        <v>10661</v>
      </c>
      <c r="D3043" t="s">
        <v>14</v>
      </c>
      <c r="E3043" t="s">
        <v>10662</v>
      </c>
      <c r="F3043" t="s">
        <v>264</v>
      </c>
      <c r="G3043" t="str">
        <f>"5011030"</f>
        <v>0</v>
      </c>
      <c r="H3043">
        <v>1000.0</v>
      </c>
      <c r="I3043">
        <v>150.0</v>
      </c>
      <c r="J3043" t="s">
        <v>6377</v>
      </c>
      <c r="K3043" t="s">
        <v>18</v>
      </c>
      <c r="L3043" t="s">
        <v>19</v>
      </c>
    </row>
    <row r="3044" spans="1:12">
      <c r="A3044">
        <v>3964</v>
      </c>
      <c r="B3044" t="s">
        <v>10663</v>
      </c>
      <c r="C3044" t="s">
        <v>10664</v>
      </c>
      <c r="D3044" t="s">
        <v>45</v>
      </c>
      <c r="E3044" t="s">
        <v>10665</v>
      </c>
      <c r="F3044" t="s">
        <v>340</v>
      </c>
      <c r="G3044" t="str">
        <f>"0036081"</f>
        <v>0</v>
      </c>
      <c r="H3044">
        <v>900.0</v>
      </c>
      <c r="I3044">
        <v>105.0</v>
      </c>
      <c r="J3044" t="s">
        <v>10666</v>
      </c>
      <c r="K3044" t="s">
        <v>18</v>
      </c>
      <c r="L3044" t="s">
        <v>19</v>
      </c>
    </row>
    <row r="3045" spans="1:12">
      <c r="A3045">
        <v>3965</v>
      </c>
      <c r="B3045" t="s">
        <v>10667</v>
      </c>
      <c r="C3045" t="s">
        <v>10668</v>
      </c>
      <c r="D3045" t="s">
        <v>45</v>
      </c>
      <c r="E3045" t="s">
        <v>10669</v>
      </c>
      <c r="F3045" t="s">
        <v>81</v>
      </c>
      <c r="G3045" t="str">
        <f>"0093021"</f>
        <v>0</v>
      </c>
      <c r="H3045">
        <v>900.0</v>
      </c>
      <c r="I3045">
        <v>105.0</v>
      </c>
      <c r="J3045" t="s">
        <v>10670</v>
      </c>
      <c r="K3045" t="s">
        <v>18</v>
      </c>
      <c r="L3045" t="s">
        <v>19</v>
      </c>
    </row>
    <row r="3046" spans="1:12">
      <c r="A3046">
        <v>3966</v>
      </c>
      <c r="B3046" t="s">
        <v>5528</v>
      </c>
      <c r="C3046" t="s">
        <v>10671</v>
      </c>
      <c r="D3046" t="s">
        <v>14</v>
      </c>
      <c r="E3046" t="s">
        <v>10672</v>
      </c>
      <c r="F3046" t="s">
        <v>5990</v>
      </c>
      <c r="G3046" t="str">
        <f>"0084021"</f>
        <v>0</v>
      </c>
      <c r="H3046">
        <v>900.0</v>
      </c>
      <c r="I3046">
        <v>105.0</v>
      </c>
      <c r="J3046" t="s">
        <v>9609</v>
      </c>
      <c r="K3046" t="s">
        <v>18</v>
      </c>
      <c r="L3046" t="s">
        <v>19</v>
      </c>
    </row>
    <row r="3047" spans="1:12">
      <c r="A3047">
        <v>3967</v>
      </c>
      <c r="B3047" t="s">
        <v>10673</v>
      </c>
      <c r="C3047" t="s">
        <v>10674</v>
      </c>
      <c r="D3047" t="s">
        <v>14</v>
      </c>
      <c r="E3047" t="s">
        <v>10675</v>
      </c>
      <c r="F3047" t="s">
        <v>81</v>
      </c>
      <c r="G3047" t="str">
        <f>"0093021"</f>
        <v>0</v>
      </c>
      <c r="H3047">
        <v>900.0</v>
      </c>
      <c r="I3047">
        <v>105.0</v>
      </c>
      <c r="J3047" t="s">
        <v>10676</v>
      </c>
      <c r="K3047" t="s">
        <v>18</v>
      </c>
      <c r="L3047" t="s">
        <v>19</v>
      </c>
    </row>
    <row r="3048" spans="1:12">
      <c r="A3048">
        <v>3969</v>
      </c>
      <c r="B3048" t="s">
        <v>54</v>
      </c>
      <c r="C3048" t="s">
        <v>10677</v>
      </c>
      <c r="D3048" t="s">
        <v>14</v>
      </c>
      <c r="E3048" t="s">
        <v>10678</v>
      </c>
      <c r="F3048" t="s">
        <v>81</v>
      </c>
      <c r="G3048" t="str">
        <f>"0093021"</f>
        <v>0</v>
      </c>
      <c r="H3048">
        <v>900.0</v>
      </c>
      <c r="I3048">
        <v>105.0</v>
      </c>
      <c r="J3048" t="s">
        <v>9609</v>
      </c>
      <c r="K3048" t="s">
        <v>18</v>
      </c>
      <c r="L3048" t="s">
        <v>19</v>
      </c>
    </row>
    <row r="3049" spans="1:12">
      <c r="A3049">
        <v>3970</v>
      </c>
      <c r="B3049" t="s">
        <v>10679</v>
      </c>
      <c r="C3049" t="s">
        <v>10680</v>
      </c>
      <c r="D3049" t="s">
        <v>45</v>
      </c>
      <c r="E3049" t="s">
        <v>10681</v>
      </c>
      <c r="F3049" t="s">
        <v>322</v>
      </c>
      <c r="G3049" t="str">
        <f>"0091011"</f>
        <v>0</v>
      </c>
      <c r="H3049">
        <v>900.0</v>
      </c>
      <c r="I3049">
        <v>105.0</v>
      </c>
      <c r="J3049" t="s">
        <v>10682</v>
      </c>
      <c r="K3049" t="s">
        <v>18</v>
      </c>
      <c r="L3049" t="s">
        <v>19</v>
      </c>
    </row>
    <row r="3050" spans="1:12">
      <c r="A3050">
        <v>3971</v>
      </c>
      <c r="B3050" t="s">
        <v>10683</v>
      </c>
      <c r="C3050" t="s">
        <v>10684</v>
      </c>
      <c r="D3050" t="s">
        <v>14</v>
      </c>
      <c r="E3050" t="s">
        <v>10685</v>
      </c>
      <c r="F3050" t="s">
        <v>36</v>
      </c>
      <c r="G3050" t="str">
        <f>"6034011"</f>
        <v>0</v>
      </c>
      <c r="H3050">
        <v>900.0</v>
      </c>
      <c r="I3050">
        <v>105.0</v>
      </c>
      <c r="J3050" t="s">
        <v>10686</v>
      </c>
      <c r="K3050" t="s">
        <v>18</v>
      </c>
      <c r="L3050" t="s">
        <v>19</v>
      </c>
    </row>
    <row r="3051" spans="1:12">
      <c r="A3051">
        <v>3972</v>
      </c>
      <c r="B3051" t="s">
        <v>10687</v>
      </c>
      <c r="C3051" t="s">
        <v>10688</v>
      </c>
      <c r="D3051" t="s">
        <v>14</v>
      </c>
      <c r="E3051" t="s">
        <v>10689</v>
      </c>
      <c r="F3051" t="s">
        <v>36</v>
      </c>
      <c r="G3051" t="str">
        <f>"6034011"</f>
        <v>0</v>
      </c>
      <c r="H3051">
        <v>900.0</v>
      </c>
      <c r="I3051">
        <v>135.0</v>
      </c>
      <c r="J3051" t="s">
        <v>10690</v>
      </c>
      <c r="K3051" t="s">
        <v>18</v>
      </c>
      <c r="L3051" t="s">
        <v>19</v>
      </c>
    </row>
    <row r="3052" spans="1:12">
      <c r="A3052">
        <v>3973</v>
      </c>
      <c r="B3052" t="s">
        <v>10691</v>
      </c>
      <c r="C3052" t="s">
        <v>10692</v>
      </c>
      <c r="D3052" t="s">
        <v>45</v>
      </c>
      <c r="E3052" t="s">
        <v>10693</v>
      </c>
      <c r="F3052" t="s">
        <v>6004</v>
      </c>
      <c r="G3052" t="str">
        <f>"1081011"</f>
        <v>0</v>
      </c>
      <c r="H3052">
        <v>900.0</v>
      </c>
      <c r="I3052">
        <v>105.0</v>
      </c>
      <c r="J3052" t="s">
        <v>10694</v>
      </c>
      <c r="K3052" t="s">
        <v>18</v>
      </c>
      <c r="L3052" t="s">
        <v>19</v>
      </c>
    </row>
    <row r="3053" spans="1:12">
      <c r="A3053">
        <v>3974</v>
      </c>
      <c r="B3053" t="s">
        <v>10695</v>
      </c>
      <c r="C3053" t="s">
        <v>10696</v>
      </c>
      <c r="D3053" t="s">
        <v>14</v>
      </c>
      <c r="E3053" t="s">
        <v>10697</v>
      </c>
      <c r="F3053" t="s">
        <v>349</v>
      </c>
      <c r="G3053" t="str">
        <f>"9011040"</f>
        <v>0</v>
      </c>
      <c r="H3053">
        <v>900.0</v>
      </c>
      <c r="I3053">
        <v>105.0</v>
      </c>
      <c r="J3053" t="s">
        <v>9953</v>
      </c>
      <c r="K3053" t="s">
        <v>18</v>
      </c>
      <c r="L3053" t="s">
        <v>19</v>
      </c>
    </row>
    <row r="3054" spans="1:12">
      <c r="A3054">
        <v>3975</v>
      </c>
      <c r="B3054" t="s">
        <v>10698</v>
      </c>
      <c r="C3054" t="s">
        <v>10699</v>
      </c>
      <c r="D3054" t="s">
        <v>14</v>
      </c>
      <c r="E3054" t="s">
        <v>10700</v>
      </c>
      <c r="F3054" t="s">
        <v>3720</v>
      </c>
      <c r="G3054" t="str">
        <f>"6012030"</f>
        <v>0</v>
      </c>
      <c r="H3054">
        <v>1500.0</v>
      </c>
      <c r="I3054">
        <v>225.0</v>
      </c>
      <c r="J3054" t="s">
        <v>2423</v>
      </c>
      <c r="K3054" t="s">
        <v>18</v>
      </c>
      <c r="L3054" t="s">
        <v>19</v>
      </c>
    </row>
    <row r="3055" spans="1:12">
      <c r="A3055">
        <v>3976</v>
      </c>
      <c r="B3055" t="s">
        <v>10701</v>
      </c>
      <c r="C3055" t="s">
        <v>10702</v>
      </c>
      <c r="D3055" t="s">
        <v>14</v>
      </c>
      <c r="E3055" t="s">
        <v>10703</v>
      </c>
      <c r="F3055" t="s">
        <v>36</v>
      </c>
      <c r="G3055" t="str">
        <f>"6034011"</f>
        <v>0</v>
      </c>
      <c r="H3055">
        <v>900.0</v>
      </c>
      <c r="I3055">
        <v>135.0</v>
      </c>
      <c r="J3055" t="s">
        <v>10704</v>
      </c>
      <c r="K3055" t="s">
        <v>18</v>
      </c>
      <c r="L3055" t="s">
        <v>19</v>
      </c>
    </row>
    <row r="3056" spans="1:12">
      <c r="A3056">
        <v>3977</v>
      </c>
      <c r="B3056" t="s">
        <v>10705</v>
      </c>
      <c r="C3056" t="s">
        <v>10706</v>
      </c>
      <c r="D3056" t="s">
        <v>45</v>
      </c>
      <c r="E3056" t="s">
        <v>10707</v>
      </c>
      <c r="F3056" t="s">
        <v>455</v>
      </c>
      <c r="G3056" t="str">
        <f>"1021030"</f>
        <v>0</v>
      </c>
      <c r="H3056">
        <v>900.0</v>
      </c>
      <c r="I3056">
        <v>120.0</v>
      </c>
      <c r="J3056" t="s">
        <v>1582</v>
      </c>
      <c r="K3056" t="s">
        <v>18</v>
      </c>
      <c r="L3056" t="s">
        <v>19</v>
      </c>
    </row>
    <row r="3057" spans="1:12">
      <c r="A3057">
        <v>3978</v>
      </c>
      <c r="B3057" t="s">
        <v>8249</v>
      </c>
      <c r="C3057" t="s">
        <v>10708</v>
      </c>
      <c r="D3057" t="s">
        <v>14</v>
      </c>
      <c r="E3057" t="s">
        <v>10709</v>
      </c>
      <c r="F3057" t="s">
        <v>36</v>
      </c>
      <c r="G3057" t="str">
        <f>"6034011"</f>
        <v>0</v>
      </c>
      <c r="H3057">
        <v>900.0</v>
      </c>
      <c r="I3057">
        <v>135.0</v>
      </c>
      <c r="J3057" t="s">
        <v>7033</v>
      </c>
      <c r="K3057" t="s">
        <v>18</v>
      </c>
      <c r="L3057" t="s">
        <v>19</v>
      </c>
    </row>
    <row r="3058" spans="1:12">
      <c r="A3058">
        <v>3979</v>
      </c>
      <c r="B3058" t="s">
        <v>10710</v>
      </c>
      <c r="C3058" t="s">
        <v>838</v>
      </c>
      <c r="D3058" t="s">
        <v>14</v>
      </c>
      <c r="E3058" t="s">
        <v>10711</v>
      </c>
      <c r="F3058" t="s">
        <v>349</v>
      </c>
      <c r="G3058" t="str">
        <f>"9011040"</f>
        <v>0</v>
      </c>
      <c r="H3058">
        <v>900.0</v>
      </c>
      <c r="I3058">
        <v>105.0</v>
      </c>
      <c r="J3058" t="s">
        <v>10712</v>
      </c>
      <c r="K3058" t="s">
        <v>18</v>
      </c>
      <c r="L3058" t="s">
        <v>19</v>
      </c>
    </row>
    <row r="3059" spans="1:12">
      <c r="A3059">
        <v>3980</v>
      </c>
      <c r="B3059" t="s">
        <v>10713</v>
      </c>
      <c r="C3059" t="s">
        <v>10714</v>
      </c>
      <c r="D3059" t="s">
        <v>45</v>
      </c>
      <c r="E3059" t="s">
        <v>10715</v>
      </c>
      <c r="F3059" t="s">
        <v>1699</v>
      </c>
      <c r="G3059" t="str">
        <f>"9011031"</f>
        <v>0</v>
      </c>
      <c r="H3059">
        <v>900.0</v>
      </c>
      <c r="I3059">
        <v>105.0</v>
      </c>
      <c r="J3059" t="s">
        <v>10716</v>
      </c>
      <c r="K3059" t="s">
        <v>18</v>
      </c>
      <c r="L3059" t="s">
        <v>19</v>
      </c>
    </row>
    <row r="3060" spans="1:12">
      <c r="A3060">
        <v>3981</v>
      </c>
      <c r="B3060" t="s">
        <v>10717</v>
      </c>
      <c r="C3060" t="s">
        <v>10718</v>
      </c>
      <c r="D3060" t="s">
        <v>14</v>
      </c>
      <c r="E3060" t="s">
        <v>10719</v>
      </c>
      <c r="F3060" t="s">
        <v>1699</v>
      </c>
      <c r="G3060" t="str">
        <f>"9011031"</f>
        <v>0</v>
      </c>
      <c r="H3060">
        <v>900.0</v>
      </c>
      <c r="I3060">
        <v>105.0</v>
      </c>
      <c r="J3060" t="s">
        <v>1254</v>
      </c>
      <c r="K3060" t="s">
        <v>18</v>
      </c>
      <c r="L3060" t="s">
        <v>19</v>
      </c>
    </row>
    <row r="3061" spans="1:12">
      <c r="A3061">
        <v>3982</v>
      </c>
      <c r="B3061" t="s">
        <v>10720</v>
      </c>
      <c r="C3061" t="s">
        <v>10721</v>
      </c>
      <c r="D3061" t="s">
        <v>14</v>
      </c>
      <c r="E3061" t="s">
        <v>10722</v>
      </c>
      <c r="F3061" t="s">
        <v>10432</v>
      </c>
      <c r="G3061" t="str">
        <f>"6034070"</f>
        <v>0</v>
      </c>
      <c r="H3061">
        <v>1500.0</v>
      </c>
      <c r="I3061">
        <v>225.0</v>
      </c>
      <c r="J3061" t="s">
        <v>514</v>
      </c>
      <c r="K3061" t="s">
        <v>18</v>
      </c>
      <c r="L3061" t="s">
        <v>19</v>
      </c>
    </row>
    <row r="3062" spans="1:12">
      <c r="A3062">
        <v>3983</v>
      </c>
      <c r="B3062" t="s">
        <v>7592</v>
      </c>
      <c r="C3062" t="s">
        <v>10723</v>
      </c>
      <c r="D3062" t="s">
        <v>14</v>
      </c>
      <c r="E3062" t="s">
        <v>10724</v>
      </c>
      <c r="F3062" t="s">
        <v>5331</v>
      </c>
      <c r="G3062" t="str">
        <f>"9062080"</f>
        <v>0</v>
      </c>
      <c r="H3062">
        <v>900.0</v>
      </c>
      <c r="I3062">
        <v>105.0</v>
      </c>
      <c r="J3062" t="s">
        <v>10195</v>
      </c>
      <c r="K3062" t="s">
        <v>18</v>
      </c>
      <c r="L3062" t="s">
        <v>19</v>
      </c>
    </row>
    <row r="3063" spans="1:12">
      <c r="A3063">
        <v>3984</v>
      </c>
      <c r="B3063" t="s">
        <v>10725</v>
      </c>
      <c r="C3063" t="s">
        <v>10726</v>
      </c>
      <c r="D3063" t="s">
        <v>14</v>
      </c>
      <c r="E3063" t="s">
        <v>10727</v>
      </c>
      <c r="F3063" t="s">
        <v>5331</v>
      </c>
      <c r="G3063" t="str">
        <f>"9062080"</f>
        <v>0</v>
      </c>
      <c r="H3063">
        <v>900.0</v>
      </c>
      <c r="I3063">
        <v>105.0</v>
      </c>
      <c r="J3063" t="s">
        <v>2486</v>
      </c>
      <c r="K3063" t="s">
        <v>18</v>
      </c>
      <c r="L3063" t="s">
        <v>19</v>
      </c>
    </row>
    <row r="3064" spans="1:12">
      <c r="A3064">
        <v>3985</v>
      </c>
      <c r="B3064" t="s">
        <v>494</v>
      </c>
      <c r="C3064" t="s">
        <v>10728</v>
      </c>
      <c r="D3064" t="s">
        <v>14</v>
      </c>
      <c r="E3064" t="s">
        <v>10729</v>
      </c>
      <c r="F3064" t="s">
        <v>36</v>
      </c>
      <c r="G3064" t="str">
        <f>"6034011"</f>
        <v>0</v>
      </c>
      <c r="H3064">
        <v>900.0</v>
      </c>
      <c r="I3064">
        <v>105.0</v>
      </c>
      <c r="J3064" t="s">
        <v>10730</v>
      </c>
      <c r="K3064" t="s">
        <v>18</v>
      </c>
      <c r="L3064" t="s">
        <v>19</v>
      </c>
    </row>
    <row r="3065" spans="1:12">
      <c r="A3065">
        <v>3986</v>
      </c>
      <c r="B3065" t="s">
        <v>676</v>
      </c>
      <c r="C3065" t="s">
        <v>10731</v>
      </c>
      <c r="D3065" t="s">
        <v>14</v>
      </c>
      <c r="E3065" t="s">
        <v>10732</v>
      </c>
      <c r="F3065" t="s">
        <v>36</v>
      </c>
      <c r="G3065" t="str">
        <f>"6034011"</f>
        <v>0</v>
      </c>
      <c r="H3065">
        <v>900.0</v>
      </c>
      <c r="I3065">
        <v>105.0</v>
      </c>
      <c r="J3065" t="s">
        <v>9609</v>
      </c>
      <c r="K3065" t="s">
        <v>18</v>
      </c>
      <c r="L3065" t="s">
        <v>19</v>
      </c>
    </row>
    <row r="3066" spans="1:12">
      <c r="A3066">
        <v>3987</v>
      </c>
      <c r="B3066" t="s">
        <v>2824</v>
      </c>
      <c r="C3066" t="s">
        <v>10733</v>
      </c>
      <c r="D3066" t="s">
        <v>14</v>
      </c>
      <c r="E3066" t="s">
        <v>10734</v>
      </c>
      <c r="F3066" t="s">
        <v>225</v>
      </c>
      <c r="G3066" t="str">
        <f>"0082030"</f>
        <v>0</v>
      </c>
      <c r="H3066">
        <v>900.0</v>
      </c>
      <c r="I3066">
        <v>112.5</v>
      </c>
      <c r="J3066" t="s">
        <v>2151</v>
      </c>
      <c r="K3066" t="s">
        <v>18</v>
      </c>
      <c r="L3066" t="s">
        <v>19</v>
      </c>
    </row>
    <row r="3067" spans="1:12">
      <c r="A3067">
        <v>3988</v>
      </c>
      <c r="B3067" t="s">
        <v>10735</v>
      </c>
      <c r="C3067" t="s">
        <v>10736</v>
      </c>
      <c r="D3067" t="s">
        <v>45</v>
      </c>
      <c r="E3067" t="s">
        <v>10737</v>
      </c>
      <c r="F3067" t="s">
        <v>195</v>
      </c>
      <c r="G3067" t="str">
        <f>"0017051"</f>
        <v>0</v>
      </c>
      <c r="H3067">
        <v>900.0</v>
      </c>
      <c r="I3067">
        <v>135.0</v>
      </c>
      <c r="J3067" t="s">
        <v>3701</v>
      </c>
      <c r="K3067" t="s">
        <v>18</v>
      </c>
      <c r="L3067" t="s">
        <v>19</v>
      </c>
    </row>
    <row r="3068" spans="1:12">
      <c r="A3068">
        <v>3989</v>
      </c>
      <c r="B3068" t="s">
        <v>10738</v>
      </c>
      <c r="C3068" t="s">
        <v>10739</v>
      </c>
      <c r="D3068" t="s">
        <v>14</v>
      </c>
      <c r="E3068" t="s">
        <v>10740</v>
      </c>
      <c r="F3068" t="s">
        <v>3720</v>
      </c>
      <c r="G3068" t="str">
        <f>"6012030"</f>
        <v>0</v>
      </c>
      <c r="H3068">
        <v>1500.0</v>
      </c>
      <c r="I3068">
        <v>225.0</v>
      </c>
      <c r="J3068" t="s">
        <v>1416</v>
      </c>
      <c r="K3068" t="s">
        <v>18</v>
      </c>
      <c r="L3068" t="s">
        <v>19</v>
      </c>
    </row>
    <row r="3069" spans="1:12">
      <c r="A3069">
        <v>3990</v>
      </c>
      <c r="B3069" t="s">
        <v>10741</v>
      </c>
      <c r="C3069" t="s">
        <v>10742</v>
      </c>
      <c r="D3069" t="s">
        <v>14</v>
      </c>
      <c r="E3069" t="s">
        <v>10743</v>
      </c>
      <c r="F3069" t="s">
        <v>5990</v>
      </c>
      <c r="G3069" t="str">
        <f>"0084021"</f>
        <v>0</v>
      </c>
      <c r="H3069">
        <v>900.0</v>
      </c>
      <c r="I3069">
        <v>135.0</v>
      </c>
      <c r="J3069" t="s">
        <v>4231</v>
      </c>
      <c r="K3069" t="s">
        <v>18</v>
      </c>
      <c r="L3069" t="s">
        <v>19</v>
      </c>
    </row>
    <row r="3070" spans="1:12">
      <c r="A3070">
        <v>3991</v>
      </c>
      <c r="B3070" t="s">
        <v>10744</v>
      </c>
      <c r="C3070" t="s">
        <v>10745</v>
      </c>
      <c r="D3070" t="s">
        <v>14</v>
      </c>
      <c r="E3070" t="s">
        <v>10746</v>
      </c>
      <c r="F3070" t="s">
        <v>5990</v>
      </c>
      <c r="G3070" t="str">
        <f>"0084021"</f>
        <v>0</v>
      </c>
      <c r="H3070">
        <v>900.0</v>
      </c>
      <c r="I3070">
        <v>112.5</v>
      </c>
      <c r="J3070" t="s">
        <v>3701</v>
      </c>
      <c r="K3070" t="s">
        <v>18</v>
      </c>
      <c r="L3070" t="s">
        <v>19</v>
      </c>
    </row>
    <row r="3071" spans="1:12">
      <c r="A3071">
        <v>3992</v>
      </c>
      <c r="B3071" t="s">
        <v>64</v>
      </c>
      <c r="C3071" t="s">
        <v>10747</v>
      </c>
      <c r="D3071" t="s">
        <v>14</v>
      </c>
      <c r="E3071" t="s">
        <v>10748</v>
      </c>
      <c r="F3071" t="s">
        <v>36</v>
      </c>
      <c r="G3071" t="str">
        <f>"6034011"</f>
        <v>0</v>
      </c>
      <c r="H3071">
        <v>900.0</v>
      </c>
      <c r="I3071">
        <v>112.5</v>
      </c>
      <c r="J3071" t="s">
        <v>9609</v>
      </c>
      <c r="K3071" t="s">
        <v>18</v>
      </c>
      <c r="L3071" t="s">
        <v>19</v>
      </c>
    </row>
    <row r="3072" spans="1:12">
      <c r="A3072">
        <v>3994</v>
      </c>
      <c r="B3072" t="s">
        <v>10749</v>
      </c>
      <c r="C3072" t="s">
        <v>10750</v>
      </c>
      <c r="D3072" t="s">
        <v>14</v>
      </c>
      <c r="E3072" t="s">
        <v>10751</v>
      </c>
      <c r="F3072" t="s">
        <v>36</v>
      </c>
      <c r="G3072" t="str">
        <f>"6034011"</f>
        <v>0</v>
      </c>
      <c r="H3072">
        <v>900.0</v>
      </c>
      <c r="I3072">
        <v>105.0</v>
      </c>
      <c r="J3072" t="s">
        <v>10480</v>
      </c>
      <c r="K3072" t="s">
        <v>18</v>
      </c>
      <c r="L3072" t="s">
        <v>19</v>
      </c>
    </row>
    <row r="3073" spans="1:12">
      <c r="A3073">
        <v>3995</v>
      </c>
      <c r="B3073" t="s">
        <v>10752</v>
      </c>
      <c r="C3073" t="s">
        <v>10753</v>
      </c>
      <c r="D3073" t="s">
        <v>14</v>
      </c>
      <c r="E3073" t="s">
        <v>10754</v>
      </c>
      <c r="F3073" t="s">
        <v>36</v>
      </c>
      <c r="G3073" t="str">
        <f>"6034011"</f>
        <v>0</v>
      </c>
      <c r="H3073">
        <v>900.0</v>
      </c>
      <c r="I3073">
        <v>105.0</v>
      </c>
      <c r="J3073" t="s">
        <v>1936</v>
      </c>
      <c r="K3073" t="s">
        <v>18</v>
      </c>
      <c r="L3073" t="s">
        <v>19</v>
      </c>
    </row>
    <row r="3074" spans="1:12">
      <c r="A3074">
        <v>3996</v>
      </c>
      <c r="B3074" t="s">
        <v>10755</v>
      </c>
      <c r="C3074" t="s">
        <v>10756</v>
      </c>
      <c r="D3074" t="s">
        <v>45</v>
      </c>
      <c r="E3074" t="s">
        <v>10757</v>
      </c>
      <c r="F3074" t="s">
        <v>243</v>
      </c>
      <c r="G3074" t="str">
        <f>"0095050"</f>
        <v>0</v>
      </c>
      <c r="H3074">
        <v>900.0</v>
      </c>
      <c r="I3074">
        <v>105.0</v>
      </c>
      <c r="J3074" t="s">
        <v>7219</v>
      </c>
      <c r="K3074" t="s">
        <v>18</v>
      </c>
      <c r="L3074" t="s">
        <v>19</v>
      </c>
    </row>
    <row r="3075" spans="1:12">
      <c r="A3075">
        <v>3997</v>
      </c>
      <c r="B3075" t="s">
        <v>10758</v>
      </c>
      <c r="C3075" t="s">
        <v>2865</v>
      </c>
      <c r="D3075" t="s">
        <v>14</v>
      </c>
      <c r="E3075" t="s">
        <v>10759</v>
      </c>
      <c r="F3075" t="s">
        <v>36</v>
      </c>
      <c r="G3075" t="str">
        <f>"6034011"</f>
        <v>0</v>
      </c>
      <c r="H3075">
        <v>900.0</v>
      </c>
      <c r="I3075">
        <v>105.0</v>
      </c>
      <c r="J3075" t="s">
        <v>1862</v>
      </c>
      <c r="K3075" t="s">
        <v>18</v>
      </c>
      <c r="L3075" t="s">
        <v>19</v>
      </c>
    </row>
    <row r="3076" spans="1:12">
      <c r="A3076">
        <v>3998</v>
      </c>
      <c r="B3076" t="s">
        <v>10760</v>
      </c>
      <c r="C3076" t="s">
        <v>10761</v>
      </c>
      <c r="D3076" t="s">
        <v>14</v>
      </c>
      <c r="E3076" t="s">
        <v>10762</v>
      </c>
      <c r="F3076" t="s">
        <v>36</v>
      </c>
      <c r="G3076" t="str">
        <f>"6034011"</f>
        <v>0</v>
      </c>
      <c r="H3076">
        <v>900.0</v>
      </c>
      <c r="I3076">
        <v>105.0</v>
      </c>
      <c r="J3076" t="s">
        <v>1954</v>
      </c>
      <c r="K3076" t="s">
        <v>18</v>
      </c>
      <c r="L3076" t="s">
        <v>19</v>
      </c>
    </row>
    <row r="3077" spans="1:12">
      <c r="A3077">
        <v>4000</v>
      </c>
      <c r="B3077" t="s">
        <v>10763</v>
      </c>
      <c r="C3077" t="s">
        <v>10764</v>
      </c>
      <c r="D3077" t="s">
        <v>14</v>
      </c>
      <c r="E3077" t="s">
        <v>10765</v>
      </c>
      <c r="F3077" t="s">
        <v>349</v>
      </c>
      <c r="G3077" t="str">
        <f>"9011040"</f>
        <v>0</v>
      </c>
      <c r="H3077">
        <v>900.0</v>
      </c>
      <c r="I3077">
        <v>105.0</v>
      </c>
      <c r="J3077" t="s">
        <v>2721</v>
      </c>
      <c r="K3077" t="s">
        <v>18</v>
      </c>
      <c r="L3077" t="s">
        <v>19</v>
      </c>
    </row>
    <row r="3078" spans="1:12">
      <c r="A3078">
        <v>4001</v>
      </c>
      <c r="B3078" t="s">
        <v>1094</v>
      </c>
      <c r="C3078" t="s">
        <v>10766</v>
      </c>
      <c r="D3078" t="s">
        <v>14</v>
      </c>
      <c r="E3078" t="s">
        <v>10767</v>
      </c>
      <c r="F3078" t="s">
        <v>738</v>
      </c>
      <c r="G3078" t="str">
        <f>"0101110"</f>
        <v>0</v>
      </c>
      <c r="H3078">
        <v>900.0</v>
      </c>
      <c r="I3078">
        <v>105.0</v>
      </c>
      <c r="J3078" t="s">
        <v>10768</v>
      </c>
      <c r="K3078" t="s">
        <v>18</v>
      </c>
      <c r="L3078" t="s">
        <v>19</v>
      </c>
    </row>
    <row r="3079" spans="1:12">
      <c r="A3079">
        <v>4002</v>
      </c>
      <c r="B3079" t="s">
        <v>10769</v>
      </c>
      <c r="C3079" t="s">
        <v>10770</v>
      </c>
      <c r="D3079" t="s">
        <v>14</v>
      </c>
      <c r="E3079" t="s">
        <v>10771</v>
      </c>
      <c r="F3079" t="s">
        <v>36</v>
      </c>
      <c r="G3079" t="str">
        <f>"6034011"</f>
        <v>0</v>
      </c>
      <c r="H3079">
        <v>900.0</v>
      </c>
      <c r="I3079">
        <v>105.0</v>
      </c>
      <c r="J3079" t="s">
        <v>6609</v>
      </c>
      <c r="K3079" t="s">
        <v>18</v>
      </c>
      <c r="L3079" t="s">
        <v>19</v>
      </c>
    </row>
    <row r="3080" spans="1:12">
      <c r="A3080">
        <v>4003</v>
      </c>
      <c r="B3080" t="s">
        <v>10772</v>
      </c>
      <c r="C3080" t="s">
        <v>10773</v>
      </c>
      <c r="D3080" t="s">
        <v>45</v>
      </c>
      <c r="E3080" t="s">
        <v>10774</v>
      </c>
      <c r="F3080" t="s">
        <v>225</v>
      </c>
      <c r="G3080" t="str">
        <f>"0082030"</f>
        <v>0</v>
      </c>
      <c r="H3080">
        <v>900.0</v>
      </c>
      <c r="I3080">
        <v>112.5</v>
      </c>
      <c r="J3080" t="s">
        <v>2151</v>
      </c>
      <c r="K3080" t="s">
        <v>18</v>
      </c>
      <c r="L3080" t="s">
        <v>19</v>
      </c>
    </row>
    <row r="3081" spans="1:12">
      <c r="A3081">
        <v>4004</v>
      </c>
      <c r="B3081" t="s">
        <v>10775</v>
      </c>
      <c r="C3081" t="s">
        <v>10776</v>
      </c>
      <c r="D3081" t="s">
        <v>45</v>
      </c>
      <c r="E3081" t="s">
        <v>10777</v>
      </c>
      <c r="F3081" t="s">
        <v>67</v>
      </c>
      <c r="G3081" t="str">
        <f>"8011031"</f>
        <v>0</v>
      </c>
      <c r="H3081">
        <v>1500.0</v>
      </c>
      <c r="I3081">
        <v>225.0</v>
      </c>
      <c r="J3081" t="s">
        <v>10778</v>
      </c>
      <c r="K3081" t="s">
        <v>18</v>
      </c>
      <c r="L3081" t="s">
        <v>19</v>
      </c>
    </row>
    <row r="3082" spans="1:12">
      <c r="A3082">
        <v>4005</v>
      </c>
      <c r="B3082" t="s">
        <v>10779</v>
      </c>
      <c r="C3082" t="s">
        <v>10780</v>
      </c>
      <c r="D3082" t="s">
        <v>45</v>
      </c>
      <c r="E3082" t="s">
        <v>10781</v>
      </c>
      <c r="F3082" t="s">
        <v>225</v>
      </c>
      <c r="G3082" t="str">
        <f>"0082030"</f>
        <v>0</v>
      </c>
      <c r="H3082">
        <v>900.0</v>
      </c>
      <c r="I3082">
        <v>120.0</v>
      </c>
      <c r="J3082" t="s">
        <v>3547</v>
      </c>
      <c r="K3082" t="s">
        <v>18</v>
      </c>
      <c r="L3082" t="s">
        <v>19</v>
      </c>
    </row>
    <row r="3083" spans="1:12">
      <c r="A3083">
        <v>4006</v>
      </c>
      <c r="B3083" t="s">
        <v>10782</v>
      </c>
      <c r="C3083" t="s">
        <v>10783</v>
      </c>
      <c r="D3083" t="s">
        <v>45</v>
      </c>
      <c r="E3083" t="s">
        <v>10784</v>
      </c>
      <c r="F3083" t="s">
        <v>225</v>
      </c>
      <c r="G3083" t="str">
        <f>"0082030"</f>
        <v>0</v>
      </c>
      <c r="H3083">
        <v>900.0</v>
      </c>
      <c r="I3083">
        <v>435.0</v>
      </c>
      <c r="J3083" t="s">
        <v>10670</v>
      </c>
      <c r="K3083" t="s">
        <v>18</v>
      </c>
      <c r="L3083" t="s">
        <v>19</v>
      </c>
    </row>
    <row r="3084" spans="1:12">
      <c r="A3084">
        <v>4007</v>
      </c>
      <c r="B3084" t="s">
        <v>6492</v>
      </c>
      <c r="C3084" t="s">
        <v>10785</v>
      </c>
      <c r="D3084" t="s">
        <v>14</v>
      </c>
      <c r="E3084" t="s">
        <v>10786</v>
      </c>
      <c r="F3084" t="s">
        <v>225</v>
      </c>
      <c r="G3084" t="str">
        <f>"0082030"</f>
        <v>0</v>
      </c>
      <c r="H3084">
        <v>900.0</v>
      </c>
      <c r="I3084">
        <v>135.0</v>
      </c>
      <c r="J3084" t="s">
        <v>10787</v>
      </c>
      <c r="K3084" t="s">
        <v>18</v>
      </c>
      <c r="L3084" t="s">
        <v>19</v>
      </c>
    </row>
    <row r="3085" spans="1:12">
      <c r="A3085">
        <v>4008</v>
      </c>
      <c r="B3085" t="s">
        <v>10788</v>
      </c>
      <c r="C3085" t="s">
        <v>10789</v>
      </c>
      <c r="D3085" t="s">
        <v>14</v>
      </c>
      <c r="E3085" t="s">
        <v>10790</v>
      </c>
      <c r="F3085" t="s">
        <v>5990</v>
      </c>
      <c r="G3085" t="str">
        <f>"0084021"</f>
        <v>0</v>
      </c>
      <c r="H3085">
        <v>900.0</v>
      </c>
      <c r="I3085">
        <v>135.0</v>
      </c>
      <c r="J3085" t="s">
        <v>9064</v>
      </c>
      <c r="K3085" t="s">
        <v>18</v>
      </c>
      <c r="L3085" t="s">
        <v>19</v>
      </c>
    </row>
    <row r="3086" spans="1:12">
      <c r="A3086">
        <v>4009</v>
      </c>
      <c r="B3086" t="s">
        <v>3717</v>
      </c>
      <c r="C3086" t="s">
        <v>10791</v>
      </c>
      <c r="D3086" t="s">
        <v>14</v>
      </c>
      <c r="E3086" t="s">
        <v>10792</v>
      </c>
      <c r="F3086" t="s">
        <v>195</v>
      </c>
      <c r="G3086" t="str">
        <f>"0017051"</f>
        <v>0</v>
      </c>
      <c r="H3086">
        <v>1500.0</v>
      </c>
      <c r="I3086">
        <v>225.0</v>
      </c>
      <c r="J3086" t="s">
        <v>10793</v>
      </c>
      <c r="K3086" t="s">
        <v>18</v>
      </c>
      <c r="L3086" t="s">
        <v>19</v>
      </c>
    </row>
    <row r="3087" spans="1:12">
      <c r="A3087">
        <v>4010</v>
      </c>
      <c r="B3087" t="s">
        <v>10794</v>
      </c>
      <c r="C3087" t="s">
        <v>10795</v>
      </c>
      <c r="D3087" t="s">
        <v>14</v>
      </c>
      <c r="E3087" t="s">
        <v>10796</v>
      </c>
      <c r="F3087" t="s">
        <v>349</v>
      </c>
      <c r="G3087" t="str">
        <f>"9011040"</f>
        <v>0</v>
      </c>
      <c r="H3087">
        <v>900.0</v>
      </c>
      <c r="I3087">
        <v>175.0</v>
      </c>
      <c r="J3087" t="s">
        <v>9609</v>
      </c>
      <c r="K3087" t="s">
        <v>18</v>
      </c>
      <c r="L3087" t="s">
        <v>19</v>
      </c>
    </row>
    <row r="3088" spans="1:12">
      <c r="A3088">
        <v>4011</v>
      </c>
      <c r="B3088" t="s">
        <v>10797</v>
      </c>
      <c r="C3088" t="s">
        <v>10798</v>
      </c>
      <c r="D3088" t="s">
        <v>14</v>
      </c>
      <c r="E3088" t="s">
        <v>10799</v>
      </c>
      <c r="F3088" t="s">
        <v>81</v>
      </c>
      <c r="G3088" t="str">
        <f>"0093021"</f>
        <v>0</v>
      </c>
      <c r="H3088">
        <v>900.0</v>
      </c>
      <c r="I3088">
        <v>105.0</v>
      </c>
      <c r="J3088" t="s">
        <v>10800</v>
      </c>
      <c r="K3088" t="s">
        <v>18</v>
      </c>
      <c r="L3088" t="s">
        <v>19</v>
      </c>
    </row>
    <row r="3089" spans="1:12">
      <c r="A3089">
        <v>4012</v>
      </c>
      <c r="B3089" t="s">
        <v>10758</v>
      </c>
      <c r="C3089" t="s">
        <v>10801</v>
      </c>
      <c r="D3089" t="s">
        <v>14</v>
      </c>
      <c r="E3089" t="s">
        <v>10802</v>
      </c>
      <c r="F3089" t="s">
        <v>2427</v>
      </c>
      <c r="G3089" t="str">
        <f>"0054021"</f>
        <v>0</v>
      </c>
      <c r="H3089">
        <v>1500.0</v>
      </c>
      <c r="I3089">
        <v>225.0</v>
      </c>
      <c r="J3089" t="s">
        <v>3555</v>
      </c>
      <c r="K3089" t="s">
        <v>18</v>
      </c>
      <c r="L3089" t="s">
        <v>19</v>
      </c>
    </row>
    <row r="3090" spans="1:12">
      <c r="A3090">
        <v>4013</v>
      </c>
      <c r="B3090" t="s">
        <v>4272</v>
      </c>
      <c r="C3090" t="s">
        <v>10803</v>
      </c>
      <c r="D3090" t="s">
        <v>14</v>
      </c>
      <c r="E3090" t="s">
        <v>10804</v>
      </c>
      <c r="F3090" t="s">
        <v>331</v>
      </c>
      <c r="G3090" t="str">
        <f>"0101300"</f>
        <v>0</v>
      </c>
      <c r="H3090">
        <v>950.0</v>
      </c>
      <c r="I3090">
        <v>142.5</v>
      </c>
      <c r="J3090" t="s">
        <v>10805</v>
      </c>
      <c r="K3090" t="s">
        <v>18</v>
      </c>
      <c r="L3090" t="s">
        <v>19</v>
      </c>
    </row>
    <row r="3091" spans="1:12">
      <c r="A3091">
        <v>4015</v>
      </c>
      <c r="B3091" t="s">
        <v>10806</v>
      </c>
      <c r="C3091" t="s">
        <v>10807</v>
      </c>
      <c r="D3091" t="s">
        <v>45</v>
      </c>
      <c r="E3091" t="s">
        <v>10808</v>
      </c>
      <c r="F3091" t="s">
        <v>5990</v>
      </c>
      <c r="G3091" t="str">
        <f>"0084021"</f>
        <v>0</v>
      </c>
      <c r="H3091">
        <v>900.0</v>
      </c>
      <c r="I3091">
        <v>112.5</v>
      </c>
      <c r="J3091" t="s">
        <v>3701</v>
      </c>
      <c r="K3091" t="s">
        <v>18</v>
      </c>
      <c r="L3091" t="s">
        <v>19</v>
      </c>
    </row>
    <row r="3092" spans="1:12">
      <c r="A3092">
        <v>4016</v>
      </c>
      <c r="B3092" t="s">
        <v>10809</v>
      </c>
      <c r="C3092" t="s">
        <v>10810</v>
      </c>
      <c r="D3092" t="s">
        <v>14</v>
      </c>
      <c r="E3092" t="s">
        <v>10811</v>
      </c>
      <c r="F3092" t="s">
        <v>349</v>
      </c>
      <c r="G3092" t="str">
        <f>"9011040"</f>
        <v>0</v>
      </c>
      <c r="H3092">
        <v>900.0</v>
      </c>
      <c r="I3092">
        <v>105.0</v>
      </c>
      <c r="J3092" t="s">
        <v>2113</v>
      </c>
      <c r="K3092" t="s">
        <v>18</v>
      </c>
      <c r="L3092" t="s">
        <v>19</v>
      </c>
    </row>
    <row r="3093" spans="1:12">
      <c r="A3093">
        <v>4017</v>
      </c>
      <c r="B3093" t="s">
        <v>1828</v>
      </c>
      <c r="C3093" t="s">
        <v>10812</v>
      </c>
      <c r="D3093" t="s">
        <v>14</v>
      </c>
      <c r="E3093" t="s">
        <v>10813</v>
      </c>
      <c r="F3093" t="s">
        <v>349</v>
      </c>
      <c r="G3093" t="str">
        <f>"9011040"</f>
        <v>0</v>
      </c>
      <c r="H3093">
        <v>1000.0</v>
      </c>
      <c r="I3093">
        <v>150.0</v>
      </c>
      <c r="J3093" t="s">
        <v>9256</v>
      </c>
      <c r="K3093" t="s">
        <v>18</v>
      </c>
      <c r="L3093" t="s">
        <v>19</v>
      </c>
    </row>
    <row r="3094" spans="1:12">
      <c r="A3094">
        <v>4018</v>
      </c>
      <c r="B3094" t="s">
        <v>10814</v>
      </c>
      <c r="C3094" t="s">
        <v>10815</v>
      </c>
      <c r="D3094" t="s">
        <v>14</v>
      </c>
      <c r="E3094" t="s">
        <v>10816</v>
      </c>
      <c r="F3094" t="s">
        <v>1163</v>
      </c>
      <c r="G3094" t="str">
        <f>"9015011"</f>
        <v>0</v>
      </c>
      <c r="H3094">
        <v>900.0</v>
      </c>
      <c r="I3094">
        <v>120.0</v>
      </c>
      <c r="J3094" t="s">
        <v>287</v>
      </c>
      <c r="K3094" t="s">
        <v>18</v>
      </c>
      <c r="L3094" t="s">
        <v>19</v>
      </c>
    </row>
    <row r="3095" spans="1:12">
      <c r="A3095">
        <v>4019</v>
      </c>
      <c r="B3095" t="s">
        <v>10817</v>
      </c>
      <c r="C3095" t="s">
        <v>10818</v>
      </c>
      <c r="D3095" t="s">
        <v>45</v>
      </c>
      <c r="E3095" t="s">
        <v>10819</v>
      </c>
      <c r="F3095" t="s">
        <v>195</v>
      </c>
      <c r="G3095" t="str">
        <f>"0017051"</f>
        <v>0</v>
      </c>
      <c r="H3095">
        <v>2000.0</v>
      </c>
      <c r="I3095">
        <v>300.0</v>
      </c>
      <c r="J3095" t="s">
        <v>1374</v>
      </c>
      <c r="K3095" t="s">
        <v>18</v>
      </c>
      <c r="L3095" t="s">
        <v>19</v>
      </c>
    </row>
    <row r="3096" spans="1:12">
      <c r="A3096">
        <v>4020</v>
      </c>
      <c r="B3096" t="s">
        <v>10820</v>
      </c>
      <c r="C3096" t="s">
        <v>10821</v>
      </c>
      <c r="D3096" t="s">
        <v>14</v>
      </c>
      <c r="E3096" t="s">
        <v>10822</v>
      </c>
      <c r="F3096" t="s">
        <v>349</v>
      </c>
      <c r="G3096" t="str">
        <f>"9011040"</f>
        <v>0</v>
      </c>
      <c r="H3096">
        <v>900.0</v>
      </c>
      <c r="I3096">
        <v>105.0</v>
      </c>
      <c r="J3096" t="s">
        <v>10823</v>
      </c>
      <c r="K3096" t="s">
        <v>18</v>
      </c>
      <c r="L3096" t="s">
        <v>19</v>
      </c>
    </row>
    <row r="3097" spans="1:12">
      <c r="A3097">
        <v>4021</v>
      </c>
      <c r="B3097" t="s">
        <v>6590</v>
      </c>
      <c r="C3097" t="s">
        <v>10824</v>
      </c>
      <c r="D3097" t="s">
        <v>14</v>
      </c>
      <c r="E3097" t="s">
        <v>10825</v>
      </c>
      <c r="F3097" t="s">
        <v>349</v>
      </c>
      <c r="G3097" t="str">
        <f>"9011040"</f>
        <v>0</v>
      </c>
      <c r="H3097">
        <v>900.0</v>
      </c>
      <c r="I3097">
        <v>135.0</v>
      </c>
      <c r="J3097" t="s">
        <v>4231</v>
      </c>
      <c r="K3097" t="s">
        <v>18</v>
      </c>
      <c r="L3097" t="s">
        <v>19</v>
      </c>
    </row>
    <row r="3098" spans="1:12">
      <c r="A3098">
        <v>4022</v>
      </c>
      <c r="B3098" t="s">
        <v>10826</v>
      </c>
      <c r="C3098" t="s">
        <v>4261</v>
      </c>
      <c r="D3098" t="s">
        <v>14</v>
      </c>
      <c r="E3098" t="s">
        <v>10827</v>
      </c>
      <c r="F3098" t="s">
        <v>195</v>
      </c>
      <c r="G3098" t="str">
        <f>"0017051"</f>
        <v>0</v>
      </c>
      <c r="H3098">
        <v>2500.0</v>
      </c>
      <c r="I3098">
        <v>375.0</v>
      </c>
      <c r="J3098" t="s">
        <v>8587</v>
      </c>
      <c r="K3098" t="s">
        <v>18</v>
      </c>
      <c r="L3098" t="s">
        <v>19</v>
      </c>
    </row>
    <row r="3099" spans="1:12">
      <c r="A3099">
        <v>4023</v>
      </c>
      <c r="B3099" t="s">
        <v>10828</v>
      </c>
      <c r="C3099" t="s">
        <v>10829</v>
      </c>
      <c r="D3099" t="s">
        <v>14</v>
      </c>
      <c r="E3099" t="s">
        <v>10830</v>
      </c>
      <c r="F3099" t="s">
        <v>10831</v>
      </c>
      <c r="G3099" t="str">
        <f>"9011011"</f>
        <v>0</v>
      </c>
      <c r="H3099">
        <v>1000.0</v>
      </c>
      <c r="I3099">
        <v>150.0</v>
      </c>
      <c r="J3099" t="s">
        <v>10832</v>
      </c>
      <c r="K3099" t="s">
        <v>18</v>
      </c>
      <c r="L3099" t="s">
        <v>19</v>
      </c>
    </row>
    <row r="3100" spans="1:12">
      <c r="A3100">
        <v>4024</v>
      </c>
      <c r="B3100" t="s">
        <v>10833</v>
      </c>
      <c r="C3100" t="s">
        <v>10834</v>
      </c>
      <c r="D3100" t="s">
        <v>14</v>
      </c>
      <c r="E3100" t="s">
        <v>10835</v>
      </c>
      <c r="F3100" t="s">
        <v>4195</v>
      </c>
      <c r="G3100" t="str">
        <f>"9012011"</f>
        <v>0</v>
      </c>
      <c r="H3100">
        <v>900.0</v>
      </c>
      <c r="I3100">
        <v>135.0</v>
      </c>
      <c r="J3100" t="s">
        <v>1954</v>
      </c>
      <c r="K3100" t="s">
        <v>18</v>
      </c>
      <c r="L3100" t="s">
        <v>19</v>
      </c>
    </row>
    <row r="3101" spans="1:12">
      <c r="A3101">
        <v>4025</v>
      </c>
      <c r="B3101" t="s">
        <v>10836</v>
      </c>
      <c r="C3101" t="s">
        <v>10837</v>
      </c>
      <c r="D3101" t="s">
        <v>14</v>
      </c>
      <c r="E3101" t="s">
        <v>10838</v>
      </c>
      <c r="F3101" t="s">
        <v>4195</v>
      </c>
      <c r="G3101" t="str">
        <f>"9012011"</f>
        <v>0</v>
      </c>
      <c r="H3101">
        <v>900.0</v>
      </c>
      <c r="I3101">
        <v>120.0</v>
      </c>
      <c r="J3101" t="s">
        <v>287</v>
      </c>
      <c r="K3101" t="s">
        <v>18</v>
      </c>
      <c r="L3101" t="s">
        <v>19</v>
      </c>
    </row>
    <row r="3102" spans="1:12">
      <c r="A3102">
        <v>4026</v>
      </c>
      <c r="B3102" t="s">
        <v>10839</v>
      </c>
      <c r="C3102" t="s">
        <v>10840</v>
      </c>
      <c r="D3102" t="s">
        <v>45</v>
      </c>
      <c r="E3102" t="s">
        <v>10841</v>
      </c>
      <c r="F3102" t="s">
        <v>81</v>
      </c>
      <c r="G3102" t="str">
        <f>"0093021"</f>
        <v>0</v>
      </c>
      <c r="H3102">
        <v>900.0</v>
      </c>
      <c r="I3102">
        <v>135.0</v>
      </c>
      <c r="J3102" t="s">
        <v>10842</v>
      </c>
      <c r="K3102" t="s">
        <v>18</v>
      </c>
      <c r="L3102" t="s">
        <v>19</v>
      </c>
    </row>
    <row r="3103" spans="1:12">
      <c r="A3103">
        <v>4027</v>
      </c>
      <c r="B3103" t="s">
        <v>1457</v>
      </c>
      <c r="C3103" t="s">
        <v>10612</v>
      </c>
      <c r="D3103" t="s">
        <v>14</v>
      </c>
      <c r="E3103" t="s">
        <v>10843</v>
      </c>
      <c r="F3103" t="s">
        <v>1617</v>
      </c>
      <c r="G3103" t="str">
        <f>"0036051"</f>
        <v>0</v>
      </c>
      <c r="H3103">
        <v>1600.0</v>
      </c>
      <c r="I3103">
        <v>740.0</v>
      </c>
      <c r="J3103" t="s">
        <v>10844</v>
      </c>
      <c r="K3103" t="s">
        <v>18</v>
      </c>
      <c r="L3103" t="s">
        <v>19</v>
      </c>
    </row>
    <row r="3104" spans="1:12">
      <c r="A3104">
        <v>4028</v>
      </c>
      <c r="B3104" t="s">
        <v>10845</v>
      </c>
      <c r="C3104" t="s">
        <v>532</v>
      </c>
      <c r="D3104" t="s">
        <v>45</v>
      </c>
      <c r="E3104" t="s">
        <v>10846</v>
      </c>
      <c r="F3104" t="s">
        <v>1699</v>
      </c>
      <c r="G3104" t="str">
        <f>"9011031"</f>
        <v>0</v>
      </c>
      <c r="H3104">
        <v>900.0</v>
      </c>
      <c r="I3104">
        <v>112.5</v>
      </c>
      <c r="J3104" t="s">
        <v>10847</v>
      </c>
      <c r="K3104" t="s">
        <v>18</v>
      </c>
      <c r="L3104" t="s">
        <v>19</v>
      </c>
    </row>
    <row r="3105" spans="1:12">
      <c r="A3105">
        <v>4029</v>
      </c>
      <c r="B3105" t="s">
        <v>10848</v>
      </c>
      <c r="C3105" t="s">
        <v>10849</v>
      </c>
      <c r="D3105" t="s">
        <v>14</v>
      </c>
      <c r="E3105" t="s">
        <v>10850</v>
      </c>
      <c r="F3105" t="s">
        <v>81</v>
      </c>
      <c r="G3105" t="str">
        <f>"0093021"</f>
        <v>0</v>
      </c>
      <c r="H3105">
        <v>900.0</v>
      </c>
      <c r="I3105">
        <v>135.0</v>
      </c>
      <c r="J3105" t="s">
        <v>10851</v>
      </c>
      <c r="K3105" t="s">
        <v>18</v>
      </c>
      <c r="L3105" t="s">
        <v>19</v>
      </c>
    </row>
    <row r="3106" spans="1:12">
      <c r="A3106">
        <v>4031</v>
      </c>
      <c r="B3106" t="s">
        <v>10852</v>
      </c>
      <c r="C3106" t="s">
        <v>10853</v>
      </c>
      <c r="D3106" t="s">
        <v>45</v>
      </c>
      <c r="E3106" t="s">
        <v>10854</v>
      </c>
      <c r="F3106" t="s">
        <v>195</v>
      </c>
      <c r="G3106" t="str">
        <f>"0017051"</f>
        <v>0</v>
      </c>
      <c r="H3106">
        <v>2000.0</v>
      </c>
      <c r="I3106">
        <v>300.0</v>
      </c>
      <c r="J3106" t="s">
        <v>1780</v>
      </c>
      <c r="K3106" t="s">
        <v>18</v>
      </c>
      <c r="L3106" t="s">
        <v>19</v>
      </c>
    </row>
    <row r="3107" spans="1:12">
      <c r="A3107">
        <v>4032</v>
      </c>
      <c r="B3107" t="s">
        <v>10855</v>
      </c>
      <c r="C3107" t="s">
        <v>10856</v>
      </c>
      <c r="D3107" t="s">
        <v>14</v>
      </c>
      <c r="E3107" t="s">
        <v>10857</v>
      </c>
      <c r="F3107" t="s">
        <v>195</v>
      </c>
      <c r="G3107" t="str">
        <f>"0017051"</f>
        <v>0</v>
      </c>
      <c r="H3107">
        <v>1500.0</v>
      </c>
      <c r="I3107">
        <v>725.0</v>
      </c>
      <c r="J3107" t="s">
        <v>514</v>
      </c>
      <c r="K3107" t="s">
        <v>18</v>
      </c>
      <c r="L3107" t="s">
        <v>19</v>
      </c>
    </row>
    <row r="3108" spans="1:12">
      <c r="A3108">
        <v>4033</v>
      </c>
      <c r="B3108" t="s">
        <v>10858</v>
      </c>
      <c r="C3108" t="s">
        <v>10859</v>
      </c>
      <c r="D3108" t="s">
        <v>14</v>
      </c>
      <c r="E3108" t="s">
        <v>10860</v>
      </c>
      <c r="F3108" t="s">
        <v>243</v>
      </c>
      <c r="G3108" t="str">
        <f>"0095050"</f>
        <v>0</v>
      </c>
      <c r="H3108">
        <v>900.0</v>
      </c>
      <c r="I3108">
        <v>120.0</v>
      </c>
      <c r="J3108" t="s">
        <v>1431</v>
      </c>
      <c r="K3108" t="s">
        <v>18</v>
      </c>
      <c r="L3108" t="s">
        <v>19</v>
      </c>
    </row>
    <row r="3109" spans="1:12">
      <c r="A3109">
        <v>4034</v>
      </c>
      <c r="B3109" t="s">
        <v>10861</v>
      </c>
      <c r="C3109" t="s">
        <v>10862</v>
      </c>
      <c r="D3109" t="s">
        <v>14</v>
      </c>
      <c r="E3109" t="s">
        <v>10863</v>
      </c>
      <c r="F3109" t="s">
        <v>36</v>
      </c>
      <c r="G3109" t="str">
        <f>"6034011"</f>
        <v>0</v>
      </c>
      <c r="H3109">
        <v>900.0</v>
      </c>
      <c r="I3109">
        <v>105.0</v>
      </c>
      <c r="J3109" t="s">
        <v>10655</v>
      </c>
      <c r="K3109" t="s">
        <v>18</v>
      </c>
      <c r="L3109" t="s">
        <v>19</v>
      </c>
    </row>
    <row r="3110" spans="1:12">
      <c r="A3110">
        <v>4035</v>
      </c>
      <c r="B3110" t="s">
        <v>10864</v>
      </c>
      <c r="C3110" t="s">
        <v>10865</v>
      </c>
      <c r="D3110" t="s">
        <v>45</v>
      </c>
      <c r="E3110" t="s">
        <v>10866</v>
      </c>
      <c r="F3110" t="s">
        <v>81</v>
      </c>
      <c r="G3110" t="str">
        <f>"0093021"</f>
        <v>0</v>
      </c>
      <c r="H3110">
        <v>900.0</v>
      </c>
      <c r="I3110">
        <v>105.0</v>
      </c>
      <c r="J3110" t="s">
        <v>9609</v>
      </c>
      <c r="K3110" t="s">
        <v>18</v>
      </c>
      <c r="L3110" t="s">
        <v>19</v>
      </c>
    </row>
    <row r="3111" spans="1:12">
      <c r="A3111">
        <v>4036</v>
      </c>
      <c r="B3111" t="s">
        <v>10867</v>
      </c>
      <c r="C3111" t="s">
        <v>10868</v>
      </c>
      <c r="D3111" t="s">
        <v>45</v>
      </c>
      <c r="E3111" t="s">
        <v>10869</v>
      </c>
      <c r="F3111" t="s">
        <v>5990</v>
      </c>
      <c r="G3111" t="str">
        <f>"0084021"</f>
        <v>0</v>
      </c>
      <c r="H3111">
        <v>900.0</v>
      </c>
      <c r="I3111">
        <v>105.0</v>
      </c>
      <c r="J3111" t="s">
        <v>3701</v>
      </c>
      <c r="K3111" t="s">
        <v>18</v>
      </c>
      <c r="L3111" t="s">
        <v>19</v>
      </c>
    </row>
    <row r="3112" spans="1:12">
      <c r="A3112">
        <v>4037</v>
      </c>
      <c r="B3112" t="s">
        <v>866</v>
      </c>
      <c r="C3112" t="s">
        <v>10870</v>
      </c>
      <c r="D3112" t="s">
        <v>14</v>
      </c>
      <c r="E3112" t="s">
        <v>10871</v>
      </c>
      <c r="F3112" t="s">
        <v>81</v>
      </c>
      <c r="G3112" t="str">
        <f>"0093021"</f>
        <v>0</v>
      </c>
      <c r="H3112">
        <v>900.0</v>
      </c>
      <c r="I3112">
        <v>135.0</v>
      </c>
      <c r="J3112" t="s">
        <v>1556</v>
      </c>
      <c r="K3112" t="s">
        <v>18</v>
      </c>
      <c r="L3112" t="s">
        <v>19</v>
      </c>
    </row>
    <row r="3113" spans="1:12">
      <c r="A3113">
        <v>4038</v>
      </c>
      <c r="B3113" t="s">
        <v>10872</v>
      </c>
      <c r="C3113" t="s">
        <v>10873</v>
      </c>
      <c r="D3113" t="s">
        <v>45</v>
      </c>
      <c r="E3113" t="s">
        <v>10874</v>
      </c>
      <c r="F3113" t="s">
        <v>564</v>
      </c>
      <c r="G3113" t="str">
        <f>"0096010"</f>
        <v>0</v>
      </c>
      <c r="H3113">
        <v>900.0</v>
      </c>
      <c r="I3113">
        <v>135.0</v>
      </c>
      <c r="J3113" t="s">
        <v>10875</v>
      </c>
      <c r="K3113" t="s">
        <v>18</v>
      </c>
      <c r="L3113" t="s">
        <v>19</v>
      </c>
    </row>
    <row r="3114" spans="1:12">
      <c r="A3114">
        <v>4039</v>
      </c>
      <c r="B3114" t="s">
        <v>4118</v>
      </c>
      <c r="C3114" t="s">
        <v>10876</v>
      </c>
      <c r="D3114" t="s">
        <v>14</v>
      </c>
      <c r="E3114" t="s">
        <v>10877</v>
      </c>
      <c r="F3114" t="s">
        <v>960</v>
      </c>
      <c r="G3114" t="str">
        <f>"0021021"</f>
        <v>0</v>
      </c>
      <c r="H3114">
        <v>1500.0</v>
      </c>
      <c r="I3114">
        <v>225.0</v>
      </c>
      <c r="J3114" t="s">
        <v>1936</v>
      </c>
      <c r="K3114" t="s">
        <v>18</v>
      </c>
      <c r="L3114" t="s">
        <v>19</v>
      </c>
    </row>
    <row r="3115" spans="1:12">
      <c r="A3115">
        <v>4041</v>
      </c>
      <c r="B3115" t="s">
        <v>10878</v>
      </c>
      <c r="C3115" t="s">
        <v>10879</v>
      </c>
      <c r="D3115" t="s">
        <v>45</v>
      </c>
      <c r="E3115" t="s">
        <v>10880</v>
      </c>
      <c r="F3115" t="s">
        <v>81</v>
      </c>
      <c r="G3115" t="str">
        <f>"0093021"</f>
        <v>0</v>
      </c>
      <c r="H3115">
        <v>900.0</v>
      </c>
      <c r="I3115">
        <v>105.0</v>
      </c>
      <c r="J3115" t="s">
        <v>10823</v>
      </c>
      <c r="K3115" t="s">
        <v>18</v>
      </c>
      <c r="L3115" t="s">
        <v>19</v>
      </c>
    </row>
    <row r="3116" spans="1:12">
      <c r="A3116">
        <v>4042</v>
      </c>
      <c r="B3116" t="s">
        <v>1549</v>
      </c>
      <c r="C3116" t="s">
        <v>10881</v>
      </c>
      <c r="D3116" t="s">
        <v>14</v>
      </c>
      <c r="E3116" t="s">
        <v>10882</v>
      </c>
      <c r="F3116" t="s">
        <v>1806</v>
      </c>
      <c r="G3116" t="str">
        <f>"9014011"</f>
        <v>0</v>
      </c>
      <c r="H3116">
        <v>900.0</v>
      </c>
      <c r="I3116">
        <v>105.0</v>
      </c>
      <c r="J3116" t="s">
        <v>4216</v>
      </c>
      <c r="K3116" t="s">
        <v>18</v>
      </c>
      <c r="L3116" t="s">
        <v>19</v>
      </c>
    </row>
    <row r="3117" spans="1:12">
      <c r="A3117">
        <v>4043</v>
      </c>
      <c r="B3117" t="s">
        <v>10883</v>
      </c>
      <c r="C3117" t="s">
        <v>10884</v>
      </c>
      <c r="D3117" t="s">
        <v>14</v>
      </c>
      <c r="E3117" t="s">
        <v>10885</v>
      </c>
      <c r="F3117" t="s">
        <v>738</v>
      </c>
      <c r="G3117" t="str">
        <f>"0101110"</f>
        <v>0</v>
      </c>
      <c r="H3117">
        <v>900.0</v>
      </c>
      <c r="I3117">
        <v>105.0</v>
      </c>
      <c r="J3117" t="s">
        <v>10886</v>
      </c>
      <c r="K3117" t="s">
        <v>18</v>
      </c>
      <c r="L3117" t="s">
        <v>19</v>
      </c>
    </row>
    <row r="3118" spans="1:12">
      <c r="A3118">
        <v>4044</v>
      </c>
      <c r="B3118" t="s">
        <v>10887</v>
      </c>
      <c r="C3118" t="s">
        <v>10888</v>
      </c>
      <c r="D3118" t="s">
        <v>14</v>
      </c>
      <c r="E3118" t="s">
        <v>10889</v>
      </c>
      <c r="F3118" t="s">
        <v>349</v>
      </c>
      <c r="G3118" t="str">
        <f>"9011040"</f>
        <v>0</v>
      </c>
      <c r="H3118">
        <v>900.0</v>
      </c>
      <c r="I3118">
        <v>105.0</v>
      </c>
      <c r="J3118" t="s">
        <v>3701</v>
      </c>
      <c r="K3118" t="s">
        <v>18</v>
      </c>
      <c r="L3118" t="s">
        <v>19</v>
      </c>
    </row>
    <row r="3119" spans="1:12">
      <c r="A3119">
        <v>4045</v>
      </c>
      <c r="B3119" t="s">
        <v>10890</v>
      </c>
      <c r="C3119" t="s">
        <v>10891</v>
      </c>
      <c r="D3119" t="s">
        <v>14</v>
      </c>
      <c r="E3119" t="s">
        <v>10892</v>
      </c>
      <c r="F3119" t="s">
        <v>168</v>
      </c>
      <c r="G3119" t="str">
        <f>"8035010"</f>
        <v>0</v>
      </c>
      <c r="H3119">
        <v>900.0</v>
      </c>
      <c r="I3119">
        <v>135.0</v>
      </c>
      <c r="J3119" t="s">
        <v>6337</v>
      </c>
      <c r="K3119" t="s">
        <v>18</v>
      </c>
      <c r="L3119" t="s">
        <v>19</v>
      </c>
    </row>
    <row r="3120" spans="1:12">
      <c r="A3120">
        <v>4046</v>
      </c>
      <c r="B3120" t="s">
        <v>9592</v>
      </c>
      <c r="C3120" t="s">
        <v>10893</v>
      </c>
      <c r="D3120" t="s">
        <v>14</v>
      </c>
      <c r="E3120" t="s">
        <v>10894</v>
      </c>
      <c r="F3120" t="s">
        <v>195</v>
      </c>
      <c r="G3120" t="str">
        <f>"0017051"</f>
        <v>0</v>
      </c>
      <c r="H3120">
        <v>900.0</v>
      </c>
      <c r="I3120">
        <v>120.0</v>
      </c>
      <c r="J3120" t="s">
        <v>10895</v>
      </c>
      <c r="K3120" t="s">
        <v>18</v>
      </c>
      <c r="L3120" t="s">
        <v>19</v>
      </c>
    </row>
    <row r="3121" spans="1:12">
      <c r="A3121">
        <v>4047</v>
      </c>
      <c r="B3121" t="s">
        <v>10896</v>
      </c>
      <c r="C3121" t="s">
        <v>7566</v>
      </c>
      <c r="D3121" t="s">
        <v>45</v>
      </c>
      <c r="E3121" t="s">
        <v>10897</v>
      </c>
      <c r="F3121" t="s">
        <v>81</v>
      </c>
      <c r="G3121" t="str">
        <f>"0093021"</f>
        <v>0</v>
      </c>
      <c r="H3121">
        <v>900.0</v>
      </c>
      <c r="I3121">
        <v>135.0</v>
      </c>
      <c r="J3121" t="s">
        <v>10898</v>
      </c>
      <c r="K3121" t="s">
        <v>18</v>
      </c>
      <c r="L3121" t="s">
        <v>19</v>
      </c>
    </row>
    <row r="3122" spans="1:12">
      <c r="A3122">
        <v>4048</v>
      </c>
      <c r="B3122" t="s">
        <v>10899</v>
      </c>
      <c r="C3122" t="s">
        <v>10900</v>
      </c>
      <c r="D3122" t="s">
        <v>14</v>
      </c>
      <c r="E3122" t="s">
        <v>10901</v>
      </c>
      <c r="F3122" t="s">
        <v>349</v>
      </c>
      <c r="G3122" t="str">
        <f>"9011040"</f>
        <v>0</v>
      </c>
      <c r="H3122">
        <v>900.0</v>
      </c>
      <c r="I3122">
        <v>105.0</v>
      </c>
      <c r="J3122" t="s">
        <v>2151</v>
      </c>
      <c r="K3122" t="s">
        <v>18</v>
      </c>
      <c r="L3122" t="s">
        <v>19</v>
      </c>
    </row>
    <row r="3123" spans="1:12">
      <c r="A3123">
        <v>4049</v>
      </c>
      <c r="B3123" t="s">
        <v>10902</v>
      </c>
      <c r="C3123" t="s">
        <v>10903</v>
      </c>
      <c r="D3123" t="s">
        <v>14</v>
      </c>
      <c r="E3123" t="s">
        <v>10904</v>
      </c>
      <c r="F3123" t="s">
        <v>349</v>
      </c>
      <c r="G3123" t="str">
        <f>"9011040"</f>
        <v>0</v>
      </c>
      <c r="H3123">
        <v>900.0</v>
      </c>
      <c r="I3123">
        <v>105.0</v>
      </c>
      <c r="J3123" t="s">
        <v>10768</v>
      </c>
      <c r="K3123" t="s">
        <v>18</v>
      </c>
      <c r="L3123" t="s">
        <v>19</v>
      </c>
    </row>
    <row r="3124" spans="1:12">
      <c r="A3124">
        <v>4051</v>
      </c>
      <c r="B3124" t="s">
        <v>10905</v>
      </c>
      <c r="C3124" t="s">
        <v>10906</v>
      </c>
      <c r="D3124" t="s">
        <v>14</v>
      </c>
      <c r="E3124" t="s">
        <v>10907</v>
      </c>
      <c r="F3124" t="s">
        <v>738</v>
      </c>
      <c r="G3124" t="str">
        <f>"0101110"</f>
        <v>0</v>
      </c>
      <c r="H3124">
        <v>900.0</v>
      </c>
      <c r="I3124">
        <v>105.0</v>
      </c>
      <c r="J3124" t="s">
        <v>2721</v>
      </c>
      <c r="K3124" t="s">
        <v>18</v>
      </c>
      <c r="L3124" t="s">
        <v>19</v>
      </c>
    </row>
    <row r="3125" spans="1:12">
      <c r="A3125">
        <v>4052</v>
      </c>
      <c r="B3125" t="s">
        <v>10908</v>
      </c>
      <c r="C3125" t="s">
        <v>10909</v>
      </c>
      <c r="D3125" t="s">
        <v>14</v>
      </c>
      <c r="E3125" t="s">
        <v>10910</v>
      </c>
      <c r="F3125" t="s">
        <v>738</v>
      </c>
      <c r="G3125" t="str">
        <f>"0101110"</f>
        <v>0</v>
      </c>
      <c r="H3125">
        <v>900.0</v>
      </c>
      <c r="I3125">
        <v>105.0</v>
      </c>
      <c r="J3125" t="s">
        <v>3701</v>
      </c>
      <c r="K3125" t="s">
        <v>18</v>
      </c>
      <c r="L3125" t="s">
        <v>19</v>
      </c>
    </row>
    <row r="3126" spans="1:12">
      <c r="A3126">
        <v>4053</v>
      </c>
      <c r="B3126" t="s">
        <v>10911</v>
      </c>
      <c r="C3126" t="s">
        <v>10912</v>
      </c>
      <c r="D3126" t="s">
        <v>45</v>
      </c>
      <c r="E3126" t="s">
        <v>10913</v>
      </c>
      <c r="F3126" t="s">
        <v>67</v>
      </c>
      <c r="G3126" t="str">
        <f>"8011031"</f>
        <v>0</v>
      </c>
      <c r="H3126">
        <v>1500.0</v>
      </c>
      <c r="I3126">
        <v>225.0</v>
      </c>
      <c r="J3126" t="s">
        <v>10914</v>
      </c>
      <c r="K3126" t="s">
        <v>18</v>
      </c>
      <c r="L3126" t="s">
        <v>19</v>
      </c>
    </row>
    <row r="3127" spans="1:12">
      <c r="A3127">
        <v>4054</v>
      </c>
      <c r="B3127" t="s">
        <v>10915</v>
      </c>
      <c r="C3127" t="s">
        <v>10916</v>
      </c>
      <c r="D3127" t="s">
        <v>45</v>
      </c>
      <c r="E3127" t="s">
        <v>10917</v>
      </c>
      <c r="F3127" t="s">
        <v>168</v>
      </c>
      <c r="G3127" t="str">
        <f>"8035010"</f>
        <v>0</v>
      </c>
      <c r="H3127">
        <v>900.0</v>
      </c>
      <c r="I3127">
        <v>105.0</v>
      </c>
      <c r="J3127" t="s">
        <v>2423</v>
      </c>
      <c r="K3127" t="s">
        <v>18</v>
      </c>
      <c r="L3127" t="s">
        <v>19</v>
      </c>
    </row>
    <row r="3128" spans="1:12">
      <c r="A3128">
        <v>4055</v>
      </c>
      <c r="B3128" t="s">
        <v>10918</v>
      </c>
      <c r="C3128" t="s">
        <v>10919</v>
      </c>
      <c r="D3128" t="s">
        <v>45</v>
      </c>
      <c r="E3128" t="s">
        <v>10920</v>
      </c>
      <c r="F3128" t="s">
        <v>81</v>
      </c>
      <c r="G3128" t="str">
        <f>"0093021"</f>
        <v>0</v>
      </c>
      <c r="H3128">
        <v>900.0</v>
      </c>
      <c r="I3128">
        <v>105.0</v>
      </c>
      <c r="J3128" t="s">
        <v>9187</v>
      </c>
      <c r="K3128" t="s">
        <v>18</v>
      </c>
      <c r="L3128" t="s">
        <v>19</v>
      </c>
    </row>
    <row r="3129" spans="1:12">
      <c r="A3129">
        <v>4056</v>
      </c>
      <c r="B3129" t="s">
        <v>10921</v>
      </c>
      <c r="C3129" t="s">
        <v>10922</v>
      </c>
      <c r="D3129" t="s">
        <v>14</v>
      </c>
      <c r="E3129" t="s">
        <v>10923</v>
      </c>
      <c r="F3129" t="s">
        <v>3927</v>
      </c>
      <c r="G3129" t="str">
        <f>"0035080"</f>
        <v>0</v>
      </c>
      <c r="H3129">
        <v>2000.0</v>
      </c>
      <c r="I3129">
        <v>300.0</v>
      </c>
      <c r="J3129" t="s">
        <v>48</v>
      </c>
      <c r="K3129" t="s">
        <v>18</v>
      </c>
      <c r="L3129" t="s">
        <v>19</v>
      </c>
    </row>
    <row r="3130" spans="1:12">
      <c r="A3130">
        <v>4057</v>
      </c>
      <c r="B3130" t="s">
        <v>10924</v>
      </c>
      <c r="C3130" t="s">
        <v>10925</v>
      </c>
      <c r="D3130" t="s">
        <v>45</v>
      </c>
      <c r="E3130" t="s">
        <v>10926</v>
      </c>
      <c r="F3130" t="s">
        <v>981</v>
      </c>
      <c r="G3130" t="str">
        <f>"0039021"</f>
        <v>0</v>
      </c>
      <c r="H3130">
        <v>1200.0</v>
      </c>
      <c r="I3130">
        <v>180.0</v>
      </c>
      <c r="J3130" t="s">
        <v>10927</v>
      </c>
      <c r="K3130" t="s">
        <v>18</v>
      </c>
      <c r="L3130" t="s">
        <v>19</v>
      </c>
    </row>
    <row r="3131" spans="1:12">
      <c r="A3131">
        <v>4058</v>
      </c>
      <c r="B3131" t="s">
        <v>10928</v>
      </c>
      <c r="C3131" t="s">
        <v>10929</v>
      </c>
      <c r="D3131" t="s">
        <v>45</v>
      </c>
      <c r="E3131" t="s">
        <v>10930</v>
      </c>
      <c r="F3131" t="s">
        <v>2427</v>
      </c>
      <c r="G3131" t="str">
        <f>"0054021"</f>
        <v>0</v>
      </c>
      <c r="H3131">
        <v>1500.0</v>
      </c>
      <c r="I3131">
        <v>225.0</v>
      </c>
      <c r="J3131" t="s">
        <v>1338</v>
      </c>
      <c r="K3131" t="s">
        <v>18</v>
      </c>
      <c r="L3131" t="s">
        <v>19</v>
      </c>
    </row>
    <row r="3132" spans="1:12">
      <c r="A3132">
        <v>4059</v>
      </c>
      <c r="B3132" t="s">
        <v>2491</v>
      </c>
      <c r="C3132" t="s">
        <v>10931</v>
      </c>
      <c r="D3132" t="s">
        <v>45</v>
      </c>
      <c r="E3132" t="s">
        <v>10932</v>
      </c>
      <c r="F3132" t="s">
        <v>960</v>
      </c>
      <c r="G3132" t="str">
        <f>"0021021"</f>
        <v>0</v>
      </c>
      <c r="H3132">
        <v>3500.0</v>
      </c>
      <c r="I3132">
        <v>800.0</v>
      </c>
      <c r="J3132" t="s">
        <v>10933</v>
      </c>
      <c r="K3132" t="s">
        <v>18</v>
      </c>
      <c r="L3132" t="s">
        <v>19</v>
      </c>
    </row>
    <row r="3133" spans="1:12">
      <c r="A3133">
        <v>4060</v>
      </c>
      <c r="B3133" t="s">
        <v>10934</v>
      </c>
      <c r="C3133" t="s">
        <v>10935</v>
      </c>
      <c r="D3133" t="s">
        <v>45</v>
      </c>
      <c r="E3133" t="s">
        <v>10936</v>
      </c>
      <c r="F3133" t="s">
        <v>168</v>
      </c>
      <c r="G3133" t="str">
        <f>"8035010"</f>
        <v>0</v>
      </c>
      <c r="H3133">
        <v>900.0</v>
      </c>
      <c r="I3133">
        <v>105.0</v>
      </c>
      <c r="J3133" t="s">
        <v>2047</v>
      </c>
      <c r="K3133" t="s">
        <v>18</v>
      </c>
      <c r="L3133" t="s">
        <v>19</v>
      </c>
    </row>
    <row r="3134" spans="1:12">
      <c r="A3134">
        <v>4061</v>
      </c>
      <c r="B3134" t="s">
        <v>10937</v>
      </c>
      <c r="C3134" t="s">
        <v>10938</v>
      </c>
      <c r="D3134" t="s">
        <v>14</v>
      </c>
      <c r="E3134" t="s">
        <v>10939</v>
      </c>
      <c r="F3134" t="s">
        <v>195</v>
      </c>
      <c r="G3134" t="str">
        <f>"0017051"</f>
        <v>0</v>
      </c>
      <c r="H3134">
        <v>1400.0</v>
      </c>
      <c r="I3134">
        <v>210.0</v>
      </c>
      <c r="J3134" t="s">
        <v>6084</v>
      </c>
      <c r="K3134" t="s">
        <v>18</v>
      </c>
      <c r="L3134" t="s">
        <v>19</v>
      </c>
    </row>
    <row r="3135" spans="1:12">
      <c r="A3135">
        <v>4062</v>
      </c>
      <c r="B3135" t="s">
        <v>10940</v>
      </c>
      <c r="C3135" t="s">
        <v>10941</v>
      </c>
      <c r="D3135" t="s">
        <v>45</v>
      </c>
      <c r="E3135" t="s">
        <v>10942</v>
      </c>
      <c r="F3135" t="s">
        <v>696</v>
      </c>
      <c r="G3135" t="str">
        <f>"3027021"</f>
        <v>0</v>
      </c>
      <c r="H3135">
        <v>1000.0</v>
      </c>
      <c r="I3135">
        <v>250.0</v>
      </c>
      <c r="J3135" t="s">
        <v>1625</v>
      </c>
      <c r="K3135" t="s">
        <v>18</v>
      </c>
      <c r="L3135" t="s">
        <v>19</v>
      </c>
    </row>
    <row r="3136" spans="1:12">
      <c r="A3136">
        <v>4063</v>
      </c>
      <c r="B3136" t="s">
        <v>10943</v>
      </c>
      <c r="C3136" t="s">
        <v>10944</v>
      </c>
      <c r="D3136" t="s">
        <v>14</v>
      </c>
      <c r="E3136" t="s">
        <v>10945</v>
      </c>
      <c r="F3136" t="s">
        <v>3332</v>
      </c>
      <c r="G3136" t="str">
        <f>"9011030"</f>
        <v>0</v>
      </c>
      <c r="H3136">
        <v>1000.0</v>
      </c>
      <c r="I3136">
        <v>150.0</v>
      </c>
      <c r="J3136" t="s">
        <v>1625</v>
      </c>
      <c r="K3136" t="s">
        <v>18</v>
      </c>
      <c r="L3136" t="s">
        <v>19</v>
      </c>
    </row>
    <row r="3137" spans="1:12">
      <c r="A3137">
        <v>4064</v>
      </c>
      <c r="B3137" t="s">
        <v>10946</v>
      </c>
      <c r="C3137" t="s">
        <v>10947</v>
      </c>
      <c r="D3137" t="s">
        <v>45</v>
      </c>
      <c r="E3137" t="s">
        <v>10948</v>
      </c>
      <c r="F3137" t="s">
        <v>10949</v>
      </c>
      <c r="G3137" t="str">
        <f>"0092010"</f>
        <v>0</v>
      </c>
      <c r="H3137">
        <v>1500.0</v>
      </c>
      <c r="I3137">
        <v>225.0</v>
      </c>
      <c r="J3137" t="s">
        <v>10927</v>
      </c>
      <c r="K3137" t="s">
        <v>18</v>
      </c>
      <c r="L3137" t="s">
        <v>19</v>
      </c>
    </row>
    <row r="3138" spans="1:12">
      <c r="A3138">
        <v>4065</v>
      </c>
      <c r="B3138" t="s">
        <v>10950</v>
      </c>
      <c r="C3138" t="s">
        <v>10951</v>
      </c>
      <c r="D3138" t="s">
        <v>45</v>
      </c>
      <c r="E3138" t="s">
        <v>10952</v>
      </c>
      <c r="F3138" t="s">
        <v>1699</v>
      </c>
      <c r="G3138" t="str">
        <f>"9011031"</f>
        <v>0</v>
      </c>
      <c r="H3138">
        <v>900.0</v>
      </c>
      <c r="I3138">
        <v>105.0</v>
      </c>
      <c r="J3138" t="s">
        <v>10953</v>
      </c>
      <c r="K3138" t="s">
        <v>18</v>
      </c>
      <c r="L3138" t="s">
        <v>19</v>
      </c>
    </row>
    <row r="3139" spans="1:12">
      <c r="A3139">
        <v>4067</v>
      </c>
      <c r="B3139" t="s">
        <v>3629</v>
      </c>
      <c r="C3139" t="s">
        <v>10954</v>
      </c>
      <c r="D3139" t="s">
        <v>14</v>
      </c>
      <c r="E3139" t="s">
        <v>10955</v>
      </c>
      <c r="F3139" t="s">
        <v>4195</v>
      </c>
      <c r="G3139" t="str">
        <f>"9012011"</f>
        <v>0</v>
      </c>
      <c r="H3139">
        <v>950.0</v>
      </c>
      <c r="I3139">
        <v>142.5</v>
      </c>
      <c r="J3139" t="s">
        <v>9354</v>
      </c>
      <c r="K3139" t="s">
        <v>18</v>
      </c>
      <c r="L3139" t="s">
        <v>19</v>
      </c>
    </row>
    <row r="3140" spans="1:12">
      <c r="A3140">
        <v>4068</v>
      </c>
      <c r="B3140" t="s">
        <v>5092</v>
      </c>
      <c r="C3140" t="s">
        <v>10956</v>
      </c>
      <c r="D3140" t="s">
        <v>14</v>
      </c>
      <c r="E3140" t="s">
        <v>10957</v>
      </c>
      <c r="F3140" t="s">
        <v>195</v>
      </c>
      <c r="G3140" t="str">
        <f>"0017051"</f>
        <v>0</v>
      </c>
      <c r="H3140">
        <v>950.0</v>
      </c>
      <c r="I3140">
        <v>142.5</v>
      </c>
      <c r="J3140" t="s">
        <v>1117</v>
      </c>
      <c r="K3140" t="s">
        <v>18</v>
      </c>
      <c r="L3140" t="s">
        <v>19</v>
      </c>
    </row>
    <row r="3141" spans="1:12">
      <c r="A3141">
        <v>4069</v>
      </c>
      <c r="B3141" t="s">
        <v>5293</v>
      </c>
      <c r="C3141" t="s">
        <v>10958</v>
      </c>
      <c r="D3141" t="s">
        <v>14</v>
      </c>
      <c r="E3141" t="s">
        <v>10959</v>
      </c>
      <c r="F3141" t="s">
        <v>349</v>
      </c>
      <c r="G3141" t="str">
        <f>"9011040"</f>
        <v>0</v>
      </c>
      <c r="H3141">
        <v>900.0</v>
      </c>
      <c r="I3141">
        <v>105.0</v>
      </c>
      <c r="J3141" t="s">
        <v>10960</v>
      </c>
      <c r="K3141" t="s">
        <v>18</v>
      </c>
      <c r="L3141" t="s">
        <v>19</v>
      </c>
    </row>
    <row r="3142" spans="1:12">
      <c r="A3142">
        <v>4070</v>
      </c>
      <c r="B3142" t="s">
        <v>10961</v>
      </c>
      <c r="C3142" t="s">
        <v>10962</v>
      </c>
      <c r="D3142" t="s">
        <v>45</v>
      </c>
      <c r="E3142" t="s">
        <v>10963</v>
      </c>
      <c r="F3142" t="s">
        <v>195</v>
      </c>
      <c r="G3142" t="str">
        <f>"0017051"</f>
        <v>0</v>
      </c>
      <c r="H3142">
        <v>2000.0</v>
      </c>
      <c r="I3142">
        <v>300.0</v>
      </c>
      <c r="J3142" t="s">
        <v>589</v>
      </c>
      <c r="K3142" t="s">
        <v>18</v>
      </c>
      <c r="L3142" t="s">
        <v>19</v>
      </c>
    </row>
    <row r="3143" spans="1:12">
      <c r="A3143">
        <v>4071</v>
      </c>
      <c r="B3143" t="s">
        <v>10964</v>
      </c>
      <c r="C3143" t="s">
        <v>4373</v>
      </c>
      <c r="D3143" t="s">
        <v>45</v>
      </c>
      <c r="E3143" t="s">
        <v>10965</v>
      </c>
      <c r="F3143" t="s">
        <v>81</v>
      </c>
      <c r="G3143" t="str">
        <f>"0093021"</f>
        <v>0</v>
      </c>
      <c r="H3143">
        <v>900.0</v>
      </c>
      <c r="I3143">
        <v>120.0</v>
      </c>
      <c r="J3143" t="s">
        <v>7536</v>
      </c>
      <c r="K3143" t="s">
        <v>18</v>
      </c>
      <c r="L3143" t="s">
        <v>19</v>
      </c>
    </row>
    <row r="3144" spans="1:12">
      <c r="A3144">
        <v>4072</v>
      </c>
      <c r="B3144" t="s">
        <v>10966</v>
      </c>
      <c r="C3144" t="s">
        <v>10967</v>
      </c>
      <c r="D3144" t="s">
        <v>14</v>
      </c>
      <c r="E3144" t="s">
        <v>10968</v>
      </c>
      <c r="F3144" t="s">
        <v>86</v>
      </c>
      <c r="G3144" t="str">
        <f>"0093030"</f>
        <v>0</v>
      </c>
      <c r="H3144">
        <v>1600.0</v>
      </c>
      <c r="I3144">
        <v>240.0</v>
      </c>
      <c r="J3144" t="s">
        <v>1842</v>
      </c>
      <c r="K3144" t="s">
        <v>18</v>
      </c>
      <c r="L3144" t="s">
        <v>19</v>
      </c>
    </row>
    <row r="3145" spans="1:12">
      <c r="A3145">
        <v>4073</v>
      </c>
      <c r="B3145" t="s">
        <v>10969</v>
      </c>
      <c r="C3145" t="s">
        <v>10970</v>
      </c>
      <c r="D3145" t="s">
        <v>45</v>
      </c>
      <c r="E3145" t="s">
        <v>10971</v>
      </c>
      <c r="F3145" t="s">
        <v>67</v>
      </c>
      <c r="G3145" t="str">
        <f>"8011031"</f>
        <v>0</v>
      </c>
      <c r="H3145">
        <v>1500.0</v>
      </c>
      <c r="I3145">
        <v>225.0</v>
      </c>
      <c r="J3145" t="s">
        <v>1313</v>
      </c>
      <c r="K3145" t="s">
        <v>18</v>
      </c>
      <c r="L3145" t="s">
        <v>19</v>
      </c>
    </row>
    <row r="3146" spans="1:12">
      <c r="A3146">
        <v>4074</v>
      </c>
      <c r="B3146" t="s">
        <v>10972</v>
      </c>
      <c r="C3146" t="s">
        <v>10973</v>
      </c>
      <c r="D3146" t="s">
        <v>14</v>
      </c>
      <c r="E3146" t="s">
        <v>10974</v>
      </c>
      <c r="F3146" t="s">
        <v>67</v>
      </c>
      <c r="G3146" t="str">
        <f>"8011031"</f>
        <v>0</v>
      </c>
      <c r="H3146">
        <v>1500.0</v>
      </c>
      <c r="I3146">
        <v>225.0</v>
      </c>
      <c r="J3146" t="s">
        <v>4798</v>
      </c>
      <c r="K3146" t="s">
        <v>18</v>
      </c>
      <c r="L3146" t="s">
        <v>19</v>
      </c>
    </row>
    <row r="3147" spans="1:12">
      <c r="A3147">
        <v>4075</v>
      </c>
      <c r="B3147" t="s">
        <v>10390</v>
      </c>
      <c r="C3147" t="s">
        <v>10975</v>
      </c>
      <c r="D3147" t="s">
        <v>14</v>
      </c>
      <c r="E3147" t="s">
        <v>10976</v>
      </c>
      <c r="F3147" t="s">
        <v>195</v>
      </c>
      <c r="G3147" t="str">
        <f>"0017051"</f>
        <v>0</v>
      </c>
      <c r="H3147">
        <v>1300.0</v>
      </c>
      <c r="I3147">
        <v>470.0</v>
      </c>
      <c r="J3147" t="s">
        <v>2252</v>
      </c>
      <c r="K3147" t="s">
        <v>18</v>
      </c>
      <c r="L3147" t="s">
        <v>19</v>
      </c>
    </row>
    <row r="3148" spans="1:12">
      <c r="A3148">
        <v>4076</v>
      </c>
      <c r="B3148" t="s">
        <v>10977</v>
      </c>
      <c r="C3148" t="s">
        <v>10978</v>
      </c>
      <c r="D3148" t="s">
        <v>45</v>
      </c>
      <c r="E3148" t="s">
        <v>10979</v>
      </c>
      <c r="F3148" t="s">
        <v>67</v>
      </c>
      <c r="G3148" t="str">
        <f>"8011031"</f>
        <v>0</v>
      </c>
      <c r="H3148">
        <v>1800.0</v>
      </c>
      <c r="I3148">
        <v>900.0</v>
      </c>
      <c r="J3148" t="s">
        <v>1313</v>
      </c>
      <c r="K3148" t="s">
        <v>18</v>
      </c>
      <c r="L3148" t="s">
        <v>19</v>
      </c>
    </row>
    <row r="3149" spans="1:12">
      <c r="A3149">
        <v>4077</v>
      </c>
      <c r="B3149" t="s">
        <v>10980</v>
      </c>
      <c r="C3149" t="s">
        <v>10981</v>
      </c>
      <c r="D3149" t="s">
        <v>45</v>
      </c>
      <c r="E3149" t="s">
        <v>10982</v>
      </c>
      <c r="F3149" t="s">
        <v>67</v>
      </c>
      <c r="G3149" t="str">
        <f>"8011031"</f>
        <v>0</v>
      </c>
      <c r="H3149">
        <v>1500.0</v>
      </c>
      <c r="I3149">
        <v>225.0</v>
      </c>
      <c r="J3149" t="s">
        <v>1313</v>
      </c>
      <c r="K3149" t="s">
        <v>18</v>
      </c>
      <c r="L3149" t="s">
        <v>19</v>
      </c>
    </row>
    <row r="3150" spans="1:12">
      <c r="A3150">
        <v>4078</v>
      </c>
      <c r="B3150" t="s">
        <v>10983</v>
      </c>
      <c r="C3150" t="s">
        <v>8775</v>
      </c>
      <c r="D3150" t="s">
        <v>14</v>
      </c>
      <c r="E3150" t="s">
        <v>10984</v>
      </c>
      <c r="F3150" t="s">
        <v>67</v>
      </c>
      <c r="G3150" t="str">
        <f>"8011031"</f>
        <v>0</v>
      </c>
      <c r="H3150">
        <v>1500.0</v>
      </c>
      <c r="I3150">
        <v>225.0</v>
      </c>
      <c r="J3150" t="s">
        <v>10418</v>
      </c>
      <c r="K3150" t="s">
        <v>18</v>
      </c>
      <c r="L3150" t="s">
        <v>19</v>
      </c>
    </row>
    <row r="3151" spans="1:12">
      <c r="A3151">
        <v>4079</v>
      </c>
      <c r="B3151" t="s">
        <v>10985</v>
      </c>
      <c r="C3151" t="s">
        <v>6568</v>
      </c>
      <c r="D3151" t="s">
        <v>45</v>
      </c>
      <c r="E3151" t="s">
        <v>10986</v>
      </c>
      <c r="F3151" t="s">
        <v>81</v>
      </c>
      <c r="G3151" t="str">
        <f>"0093021"</f>
        <v>0</v>
      </c>
      <c r="H3151">
        <v>900.0</v>
      </c>
      <c r="I3151">
        <v>105.0</v>
      </c>
      <c r="J3151" t="s">
        <v>10987</v>
      </c>
      <c r="K3151" t="s">
        <v>18</v>
      </c>
      <c r="L3151" t="s">
        <v>19</v>
      </c>
    </row>
    <row r="3152" spans="1:12">
      <c r="A3152">
        <v>4080</v>
      </c>
      <c r="B3152" t="s">
        <v>10988</v>
      </c>
      <c r="C3152" t="s">
        <v>10989</v>
      </c>
      <c r="D3152" t="s">
        <v>45</v>
      </c>
      <c r="E3152" t="s">
        <v>10990</v>
      </c>
      <c r="F3152" t="s">
        <v>10113</v>
      </c>
      <c r="G3152" t="str">
        <f>"0103066"</f>
        <v>0</v>
      </c>
      <c r="H3152">
        <v>1500.0</v>
      </c>
      <c r="I3152">
        <v>225.0</v>
      </c>
      <c r="J3152" t="s">
        <v>7388</v>
      </c>
      <c r="K3152" t="s">
        <v>18</v>
      </c>
      <c r="L3152" t="s">
        <v>19</v>
      </c>
    </row>
    <row r="3153" spans="1:12">
      <c r="A3153">
        <v>4081</v>
      </c>
      <c r="B3153" t="s">
        <v>10991</v>
      </c>
      <c r="C3153" t="s">
        <v>4909</v>
      </c>
      <c r="D3153" t="s">
        <v>45</v>
      </c>
      <c r="E3153" t="s">
        <v>10992</v>
      </c>
      <c r="F3153" t="s">
        <v>3864</v>
      </c>
      <c r="G3153" t="str">
        <f>"7014010"</f>
        <v>0</v>
      </c>
      <c r="H3153">
        <v>900.0</v>
      </c>
      <c r="I3153">
        <v>120.0</v>
      </c>
      <c r="J3153" t="s">
        <v>2338</v>
      </c>
      <c r="K3153" t="s">
        <v>18</v>
      </c>
      <c r="L3153" t="s">
        <v>19</v>
      </c>
    </row>
    <row r="3154" spans="1:12">
      <c r="A3154">
        <v>4082</v>
      </c>
      <c r="B3154" t="s">
        <v>10993</v>
      </c>
      <c r="C3154" t="s">
        <v>10994</v>
      </c>
      <c r="D3154" t="s">
        <v>45</v>
      </c>
      <c r="E3154" t="s">
        <v>10995</v>
      </c>
      <c r="F3154" t="s">
        <v>81</v>
      </c>
      <c r="G3154" t="str">
        <f>"0093021"</f>
        <v>0</v>
      </c>
      <c r="H3154">
        <v>900.0</v>
      </c>
      <c r="I3154">
        <v>135.0</v>
      </c>
      <c r="J3154" t="s">
        <v>5885</v>
      </c>
      <c r="K3154" t="s">
        <v>18</v>
      </c>
      <c r="L3154" t="s">
        <v>19</v>
      </c>
    </row>
    <row r="3155" spans="1:12">
      <c r="A3155">
        <v>4083</v>
      </c>
      <c r="B3155" t="s">
        <v>3340</v>
      </c>
      <c r="C3155" t="s">
        <v>10996</v>
      </c>
      <c r="D3155" t="s">
        <v>14</v>
      </c>
      <c r="E3155" t="s">
        <v>10997</v>
      </c>
      <c r="F3155" t="s">
        <v>81</v>
      </c>
      <c r="G3155" t="str">
        <f>"0093021"</f>
        <v>0</v>
      </c>
      <c r="H3155">
        <v>900.0</v>
      </c>
      <c r="I3155">
        <v>120.0</v>
      </c>
      <c r="J3155" t="s">
        <v>5103</v>
      </c>
      <c r="K3155" t="s">
        <v>18</v>
      </c>
      <c r="L3155" t="s">
        <v>19</v>
      </c>
    </row>
    <row r="3156" spans="1:12">
      <c r="A3156">
        <v>4084</v>
      </c>
      <c r="B3156" t="s">
        <v>10998</v>
      </c>
      <c r="C3156" t="s">
        <v>10999</v>
      </c>
      <c r="D3156" t="s">
        <v>14</v>
      </c>
      <c r="E3156" t="s">
        <v>11000</v>
      </c>
      <c r="F3156" t="s">
        <v>81</v>
      </c>
      <c r="G3156" t="str">
        <f>"0093021"</f>
        <v>0</v>
      </c>
      <c r="H3156">
        <v>900.0</v>
      </c>
      <c r="I3156">
        <v>270.0</v>
      </c>
      <c r="J3156" t="s">
        <v>10458</v>
      </c>
      <c r="K3156" t="s">
        <v>18</v>
      </c>
      <c r="L3156" t="s">
        <v>19</v>
      </c>
    </row>
    <row r="3157" spans="1:12">
      <c r="A3157">
        <v>4085</v>
      </c>
      <c r="B3157" t="s">
        <v>11001</v>
      </c>
      <c r="C3157" t="s">
        <v>11002</v>
      </c>
      <c r="D3157" t="s">
        <v>45</v>
      </c>
      <c r="E3157" t="s">
        <v>11003</v>
      </c>
      <c r="F3157" t="s">
        <v>62</v>
      </c>
      <c r="G3157" t="str">
        <f>"0051010"</f>
        <v>0</v>
      </c>
      <c r="H3157">
        <v>1600.0</v>
      </c>
      <c r="I3157">
        <v>240.0</v>
      </c>
      <c r="J3157" t="s">
        <v>430</v>
      </c>
      <c r="K3157" t="s">
        <v>18</v>
      </c>
      <c r="L3157" t="s">
        <v>19</v>
      </c>
    </row>
    <row r="3158" spans="1:12">
      <c r="A3158">
        <v>4086</v>
      </c>
      <c r="B3158" t="s">
        <v>4138</v>
      </c>
      <c r="C3158" t="s">
        <v>11004</v>
      </c>
      <c r="D3158" t="s">
        <v>14</v>
      </c>
      <c r="E3158" t="s">
        <v>11005</v>
      </c>
      <c r="F3158" t="s">
        <v>62</v>
      </c>
      <c r="G3158" t="str">
        <f>"0051010"</f>
        <v>0</v>
      </c>
      <c r="H3158">
        <v>1600.0</v>
      </c>
      <c r="I3158">
        <v>240.0</v>
      </c>
      <c r="J3158" t="s">
        <v>358</v>
      </c>
      <c r="K3158" t="s">
        <v>18</v>
      </c>
      <c r="L3158" t="s">
        <v>19</v>
      </c>
    </row>
    <row r="3159" spans="1:12">
      <c r="A3159">
        <v>4087</v>
      </c>
      <c r="B3159" t="s">
        <v>3172</v>
      </c>
      <c r="C3159" t="s">
        <v>11006</v>
      </c>
      <c r="D3159" t="s">
        <v>45</v>
      </c>
      <c r="E3159" t="s">
        <v>11007</v>
      </c>
      <c r="F3159" t="s">
        <v>67</v>
      </c>
      <c r="G3159" t="str">
        <f>"8011031"</f>
        <v>0</v>
      </c>
      <c r="H3159">
        <v>1500.0</v>
      </c>
      <c r="I3159">
        <v>225.0</v>
      </c>
      <c r="J3159" t="s">
        <v>11008</v>
      </c>
      <c r="K3159" t="s">
        <v>18</v>
      </c>
      <c r="L3159" t="s">
        <v>19</v>
      </c>
    </row>
    <row r="3160" spans="1:12">
      <c r="A3160">
        <v>4088</v>
      </c>
      <c r="B3160" t="s">
        <v>6474</v>
      </c>
      <c r="C3160" t="s">
        <v>11009</v>
      </c>
      <c r="D3160" t="s">
        <v>14</v>
      </c>
      <c r="E3160" t="s">
        <v>11010</v>
      </c>
      <c r="F3160" t="s">
        <v>195</v>
      </c>
      <c r="G3160" t="str">
        <f>"0017051"</f>
        <v>0</v>
      </c>
      <c r="H3160">
        <v>900.0</v>
      </c>
      <c r="I3160">
        <v>105.0</v>
      </c>
      <c r="J3160" t="s">
        <v>3306</v>
      </c>
      <c r="K3160" t="s">
        <v>18</v>
      </c>
      <c r="L3160" t="s">
        <v>19</v>
      </c>
    </row>
    <row r="3161" spans="1:12">
      <c r="A3161">
        <v>4089</v>
      </c>
      <c r="B3161" t="s">
        <v>11011</v>
      </c>
      <c r="C3161" t="s">
        <v>11012</v>
      </c>
      <c r="D3161" t="s">
        <v>45</v>
      </c>
      <c r="E3161" t="s">
        <v>11013</v>
      </c>
      <c r="F3161" t="s">
        <v>455</v>
      </c>
      <c r="G3161" t="str">
        <f>"1021030"</f>
        <v>0</v>
      </c>
      <c r="H3161">
        <v>900.0</v>
      </c>
      <c r="I3161">
        <v>120.0</v>
      </c>
      <c r="J3161" t="s">
        <v>1582</v>
      </c>
      <c r="K3161" t="s">
        <v>18</v>
      </c>
      <c r="L3161" t="s">
        <v>19</v>
      </c>
    </row>
    <row r="3162" spans="1:12">
      <c r="A3162">
        <v>4090</v>
      </c>
      <c r="B3162" t="s">
        <v>11014</v>
      </c>
      <c r="C3162" t="s">
        <v>11015</v>
      </c>
      <c r="D3162" t="s">
        <v>45</v>
      </c>
      <c r="E3162" t="s">
        <v>11016</v>
      </c>
      <c r="F3162" t="s">
        <v>195</v>
      </c>
      <c r="G3162" t="str">
        <f>"0017051"</f>
        <v>0</v>
      </c>
      <c r="H3162">
        <v>1000.0</v>
      </c>
      <c r="I3162">
        <v>150.0</v>
      </c>
      <c r="J3162" t="s">
        <v>3063</v>
      </c>
      <c r="K3162" t="s">
        <v>18</v>
      </c>
      <c r="L3162" t="s">
        <v>19</v>
      </c>
    </row>
    <row r="3163" spans="1:12">
      <c r="A3163">
        <v>4091</v>
      </c>
      <c r="B3163" t="s">
        <v>11017</v>
      </c>
      <c r="C3163" t="s">
        <v>11018</v>
      </c>
      <c r="D3163" t="s">
        <v>45</v>
      </c>
      <c r="E3163" t="s">
        <v>11019</v>
      </c>
      <c r="F3163" t="s">
        <v>81</v>
      </c>
      <c r="G3163" t="str">
        <f>"0093021"</f>
        <v>0</v>
      </c>
      <c r="H3163">
        <v>1500.0</v>
      </c>
      <c r="I3163">
        <v>225.0</v>
      </c>
      <c r="J3163" t="s">
        <v>1324</v>
      </c>
      <c r="K3163" t="s">
        <v>18</v>
      </c>
      <c r="L3163" t="s">
        <v>19</v>
      </c>
    </row>
    <row r="3164" spans="1:12">
      <c r="A3164">
        <v>4092</v>
      </c>
      <c r="B3164" t="s">
        <v>11020</v>
      </c>
      <c r="C3164" t="s">
        <v>11021</v>
      </c>
      <c r="D3164" t="s">
        <v>45</v>
      </c>
      <c r="E3164" t="s">
        <v>11022</v>
      </c>
      <c r="F3164" t="s">
        <v>81</v>
      </c>
      <c r="G3164" t="str">
        <f>"0093021"</f>
        <v>0</v>
      </c>
      <c r="H3164">
        <v>900.0</v>
      </c>
      <c r="I3164">
        <v>135.0</v>
      </c>
      <c r="J3164" t="s">
        <v>2432</v>
      </c>
      <c r="K3164" t="s">
        <v>18</v>
      </c>
      <c r="L3164" t="s">
        <v>19</v>
      </c>
    </row>
    <row r="3165" spans="1:12">
      <c r="A3165">
        <v>4093</v>
      </c>
      <c r="B3165" t="s">
        <v>11023</v>
      </c>
      <c r="C3165" t="s">
        <v>11024</v>
      </c>
      <c r="D3165" t="s">
        <v>45</v>
      </c>
      <c r="E3165" t="s">
        <v>11025</v>
      </c>
      <c r="F3165" t="s">
        <v>81</v>
      </c>
      <c r="G3165" t="str">
        <f>"0093021"</f>
        <v>0</v>
      </c>
      <c r="H3165">
        <v>900.0</v>
      </c>
      <c r="I3165">
        <v>135.0</v>
      </c>
      <c r="J3165" t="s">
        <v>8055</v>
      </c>
      <c r="K3165" t="s">
        <v>18</v>
      </c>
      <c r="L3165" t="s">
        <v>19</v>
      </c>
    </row>
    <row r="3166" spans="1:12">
      <c r="A3166">
        <v>4094</v>
      </c>
      <c r="B3166" t="s">
        <v>11026</v>
      </c>
      <c r="C3166" t="s">
        <v>11027</v>
      </c>
      <c r="D3166" t="s">
        <v>45</v>
      </c>
      <c r="E3166" t="s">
        <v>11028</v>
      </c>
      <c r="F3166" t="s">
        <v>81</v>
      </c>
      <c r="G3166" t="str">
        <f>"0093021"</f>
        <v>0</v>
      </c>
      <c r="H3166">
        <v>900.0</v>
      </c>
      <c r="I3166">
        <v>105.0</v>
      </c>
      <c r="J3166" t="s">
        <v>10358</v>
      </c>
      <c r="K3166" t="s">
        <v>18</v>
      </c>
      <c r="L3166" t="s">
        <v>19</v>
      </c>
    </row>
    <row r="3167" spans="1:12">
      <c r="A3167">
        <v>4095</v>
      </c>
      <c r="B3167" t="s">
        <v>11029</v>
      </c>
      <c r="C3167" t="s">
        <v>11030</v>
      </c>
      <c r="D3167" t="s">
        <v>45</v>
      </c>
      <c r="E3167" t="s">
        <v>11031</v>
      </c>
      <c r="F3167" t="s">
        <v>81</v>
      </c>
      <c r="G3167" t="str">
        <f>"0093021"</f>
        <v>0</v>
      </c>
      <c r="H3167">
        <v>900.0</v>
      </c>
      <c r="I3167">
        <v>120.0</v>
      </c>
      <c r="J3167" t="s">
        <v>11032</v>
      </c>
      <c r="K3167" t="s">
        <v>18</v>
      </c>
      <c r="L3167" t="s">
        <v>19</v>
      </c>
    </row>
    <row r="3168" spans="1:12">
      <c r="A3168">
        <v>4096</v>
      </c>
      <c r="B3168" t="s">
        <v>11033</v>
      </c>
      <c r="C3168" t="s">
        <v>11034</v>
      </c>
      <c r="D3168" t="s">
        <v>45</v>
      </c>
      <c r="E3168" t="s">
        <v>11035</v>
      </c>
      <c r="F3168" t="s">
        <v>81</v>
      </c>
      <c r="G3168" t="str">
        <f>"0093021"</f>
        <v>0</v>
      </c>
      <c r="H3168">
        <v>900.0</v>
      </c>
      <c r="I3168">
        <v>0.0</v>
      </c>
      <c r="J3168" t="s">
        <v>4791</v>
      </c>
      <c r="K3168" t="s">
        <v>18</v>
      </c>
      <c r="L3168" t="s">
        <v>19</v>
      </c>
    </row>
    <row r="3169" spans="1:12">
      <c r="A3169">
        <v>4097</v>
      </c>
      <c r="B3169" t="s">
        <v>4314</v>
      </c>
      <c r="C3169" t="s">
        <v>1194</v>
      </c>
      <c r="D3169" t="s">
        <v>14</v>
      </c>
      <c r="E3169" t="s">
        <v>11036</v>
      </c>
      <c r="F3169" t="s">
        <v>455</v>
      </c>
      <c r="G3169" t="str">
        <f>"1021030"</f>
        <v>0</v>
      </c>
      <c r="H3169">
        <v>900.0</v>
      </c>
      <c r="I3169">
        <v>120.0</v>
      </c>
      <c r="J3169" t="s">
        <v>1582</v>
      </c>
      <c r="K3169" t="s">
        <v>18</v>
      </c>
      <c r="L3169" t="s">
        <v>19</v>
      </c>
    </row>
    <row r="3170" spans="1:12">
      <c r="A3170">
        <v>4098</v>
      </c>
      <c r="B3170" t="s">
        <v>11037</v>
      </c>
      <c r="C3170" t="s">
        <v>11038</v>
      </c>
      <c r="D3170" t="s">
        <v>45</v>
      </c>
      <c r="E3170" t="s">
        <v>11039</v>
      </c>
      <c r="F3170" t="s">
        <v>86</v>
      </c>
      <c r="G3170" t="str">
        <f>"0093030"</f>
        <v>0</v>
      </c>
      <c r="H3170">
        <v>1000.0</v>
      </c>
      <c r="I3170">
        <v>150.0</v>
      </c>
      <c r="J3170" t="s">
        <v>4129</v>
      </c>
      <c r="K3170" t="s">
        <v>18</v>
      </c>
      <c r="L3170" t="s">
        <v>19</v>
      </c>
    </row>
    <row r="3171" spans="1:12">
      <c r="A3171">
        <v>4099</v>
      </c>
      <c r="B3171" t="s">
        <v>11040</v>
      </c>
      <c r="C3171" t="s">
        <v>11041</v>
      </c>
      <c r="D3171" t="s">
        <v>14</v>
      </c>
      <c r="E3171" t="s">
        <v>11042</v>
      </c>
      <c r="F3171" t="s">
        <v>405</v>
      </c>
      <c r="G3171" t="str">
        <f>"0073021"</f>
        <v>0</v>
      </c>
      <c r="H3171">
        <v>1000.0</v>
      </c>
      <c r="I3171">
        <v>150.0</v>
      </c>
      <c r="J3171" t="s">
        <v>888</v>
      </c>
      <c r="K3171" t="s">
        <v>18</v>
      </c>
      <c r="L3171" t="s">
        <v>19</v>
      </c>
    </row>
    <row r="3172" spans="1:12">
      <c r="A3172">
        <v>4100</v>
      </c>
      <c r="B3172" t="s">
        <v>11043</v>
      </c>
      <c r="C3172" t="s">
        <v>11044</v>
      </c>
      <c r="D3172" t="s">
        <v>14</v>
      </c>
      <c r="E3172" t="s">
        <v>11045</v>
      </c>
      <c r="F3172" t="s">
        <v>349</v>
      </c>
      <c r="G3172" t="str">
        <f>"9011040"</f>
        <v>0</v>
      </c>
      <c r="H3172">
        <v>900.0</v>
      </c>
      <c r="I3172">
        <v>105.0</v>
      </c>
      <c r="J3172" t="s">
        <v>6152</v>
      </c>
      <c r="K3172" t="s">
        <v>18</v>
      </c>
      <c r="L3172" t="s">
        <v>19</v>
      </c>
    </row>
    <row r="3173" spans="1:12">
      <c r="A3173">
        <v>4101</v>
      </c>
      <c r="B3173" t="s">
        <v>11046</v>
      </c>
      <c r="C3173" t="s">
        <v>776</v>
      </c>
      <c r="D3173" t="s">
        <v>45</v>
      </c>
      <c r="E3173" t="s">
        <v>11047</v>
      </c>
      <c r="F3173" t="s">
        <v>81</v>
      </c>
      <c r="G3173" t="str">
        <f>"0093021"</f>
        <v>0</v>
      </c>
      <c r="H3173">
        <v>900.0</v>
      </c>
      <c r="I3173">
        <v>135.0</v>
      </c>
      <c r="J3173" t="s">
        <v>11048</v>
      </c>
      <c r="K3173" t="s">
        <v>18</v>
      </c>
      <c r="L3173" t="s">
        <v>19</v>
      </c>
    </row>
    <row r="3174" spans="1:12">
      <c r="A3174">
        <v>4102</v>
      </c>
      <c r="B3174" t="s">
        <v>11049</v>
      </c>
      <c r="C3174" t="s">
        <v>11050</v>
      </c>
      <c r="D3174" t="s">
        <v>45</v>
      </c>
      <c r="E3174" t="s">
        <v>11051</v>
      </c>
      <c r="F3174" t="s">
        <v>1699</v>
      </c>
      <c r="G3174" t="str">
        <f>"9011031"</f>
        <v>0</v>
      </c>
      <c r="H3174">
        <v>900.0</v>
      </c>
      <c r="I3174">
        <v>105.0</v>
      </c>
      <c r="J3174" t="s">
        <v>7065</v>
      </c>
      <c r="K3174" t="s">
        <v>18</v>
      </c>
      <c r="L3174" t="s">
        <v>19</v>
      </c>
    </row>
    <row r="3175" spans="1:12">
      <c r="A3175">
        <v>4103</v>
      </c>
      <c r="B3175" t="s">
        <v>1114</v>
      </c>
      <c r="C3175" t="s">
        <v>11052</v>
      </c>
      <c r="D3175" t="s">
        <v>14</v>
      </c>
      <c r="E3175" t="s">
        <v>11053</v>
      </c>
      <c r="F3175" t="s">
        <v>10432</v>
      </c>
      <c r="G3175" t="str">
        <f>"6034070"</f>
        <v>0</v>
      </c>
      <c r="H3175">
        <v>1500.0</v>
      </c>
      <c r="I3175">
        <v>225.0</v>
      </c>
      <c r="J3175" t="s">
        <v>11054</v>
      </c>
      <c r="K3175" t="s">
        <v>18</v>
      </c>
      <c r="L3175" t="s">
        <v>19</v>
      </c>
    </row>
    <row r="3176" spans="1:12">
      <c r="A3176">
        <v>4104</v>
      </c>
      <c r="B3176" t="s">
        <v>11055</v>
      </c>
      <c r="C3176" t="s">
        <v>11056</v>
      </c>
      <c r="D3176" t="s">
        <v>45</v>
      </c>
      <c r="E3176" t="s">
        <v>11057</v>
      </c>
      <c r="F3176" t="s">
        <v>81</v>
      </c>
      <c r="G3176" t="str">
        <f>"0093021"</f>
        <v>0</v>
      </c>
      <c r="H3176">
        <v>900.0</v>
      </c>
      <c r="I3176">
        <v>105.0</v>
      </c>
      <c r="J3176" t="s">
        <v>11058</v>
      </c>
      <c r="K3176" t="s">
        <v>18</v>
      </c>
      <c r="L3176" t="s">
        <v>19</v>
      </c>
    </row>
    <row r="3177" spans="1:12">
      <c r="A3177">
        <v>4105</v>
      </c>
      <c r="B3177" t="s">
        <v>11059</v>
      </c>
      <c r="C3177" t="s">
        <v>11060</v>
      </c>
      <c r="D3177" t="s">
        <v>45</v>
      </c>
      <c r="E3177" t="s">
        <v>11061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4494</v>
      </c>
      <c r="K3177" t="s">
        <v>18</v>
      </c>
      <c r="L3177" t="s">
        <v>19</v>
      </c>
    </row>
    <row r="3178" spans="1:12">
      <c r="A3178">
        <v>4106</v>
      </c>
      <c r="B3178" t="s">
        <v>11062</v>
      </c>
      <c r="C3178" t="s">
        <v>11063</v>
      </c>
      <c r="D3178" t="s">
        <v>45</v>
      </c>
      <c r="E3178" t="s">
        <v>11064</v>
      </c>
      <c r="F3178" t="s">
        <v>81</v>
      </c>
      <c r="G3178" t="str">
        <f>"0093021"</f>
        <v>0</v>
      </c>
      <c r="H3178">
        <v>900.0</v>
      </c>
      <c r="I3178">
        <v>105.0</v>
      </c>
      <c r="J3178" t="s">
        <v>7832</v>
      </c>
      <c r="K3178" t="s">
        <v>18</v>
      </c>
      <c r="L3178" t="s">
        <v>19</v>
      </c>
    </row>
    <row r="3179" spans="1:12">
      <c r="A3179">
        <v>4107</v>
      </c>
      <c r="B3179" t="s">
        <v>11065</v>
      </c>
      <c r="C3179" t="s">
        <v>11066</v>
      </c>
      <c r="D3179" t="s">
        <v>45</v>
      </c>
      <c r="E3179" t="s">
        <v>11067</v>
      </c>
      <c r="F3179" t="s">
        <v>81</v>
      </c>
      <c r="G3179" t="str">
        <f>"0093021"</f>
        <v>0</v>
      </c>
      <c r="H3179">
        <v>900.0</v>
      </c>
      <c r="I3179">
        <v>105.0</v>
      </c>
      <c r="J3179" t="s">
        <v>7832</v>
      </c>
      <c r="K3179" t="s">
        <v>18</v>
      </c>
      <c r="L3179" t="s">
        <v>19</v>
      </c>
    </row>
    <row r="3180" spans="1:12">
      <c r="A3180">
        <v>4108</v>
      </c>
      <c r="B3180" t="s">
        <v>3629</v>
      </c>
      <c r="C3180" t="s">
        <v>11068</v>
      </c>
      <c r="D3180" t="s">
        <v>14</v>
      </c>
      <c r="E3180" t="s">
        <v>11069</v>
      </c>
      <c r="F3180" t="s">
        <v>81</v>
      </c>
      <c r="G3180" t="str">
        <f>"0093021"</f>
        <v>0</v>
      </c>
      <c r="H3180">
        <v>900.0</v>
      </c>
      <c r="I3180">
        <v>120.0</v>
      </c>
      <c r="J3180" t="s">
        <v>10844</v>
      </c>
      <c r="K3180" t="s">
        <v>18</v>
      </c>
      <c r="L3180" t="s">
        <v>19</v>
      </c>
    </row>
    <row r="3181" spans="1:12">
      <c r="A3181">
        <v>4109</v>
      </c>
      <c r="B3181" t="s">
        <v>11070</v>
      </c>
      <c r="C3181" t="s">
        <v>11071</v>
      </c>
      <c r="D3181" t="s">
        <v>14</v>
      </c>
      <c r="E3181" t="s">
        <v>11072</v>
      </c>
      <c r="F3181" t="s">
        <v>322</v>
      </c>
      <c r="G3181" t="str">
        <f>"0091011"</f>
        <v>0</v>
      </c>
      <c r="H3181">
        <v>900.0</v>
      </c>
      <c r="I3181">
        <v>135.0</v>
      </c>
      <c r="J3181" t="s">
        <v>10068</v>
      </c>
      <c r="K3181" t="s">
        <v>18</v>
      </c>
      <c r="L3181" t="s">
        <v>19</v>
      </c>
    </row>
    <row r="3182" spans="1:12">
      <c r="A3182">
        <v>4110</v>
      </c>
      <c r="B3182" t="s">
        <v>11073</v>
      </c>
      <c r="C3182" t="s">
        <v>11074</v>
      </c>
      <c r="D3182" t="s">
        <v>45</v>
      </c>
      <c r="E3182" t="s">
        <v>11075</v>
      </c>
      <c r="F3182" t="s">
        <v>455</v>
      </c>
      <c r="G3182" t="str">
        <f>"1021030"</f>
        <v>0</v>
      </c>
      <c r="H3182">
        <v>900.0</v>
      </c>
      <c r="I3182">
        <v>120.0</v>
      </c>
      <c r="J3182" t="s">
        <v>1582</v>
      </c>
      <c r="K3182" t="s">
        <v>18</v>
      </c>
      <c r="L3182" t="s">
        <v>19</v>
      </c>
    </row>
    <row r="3183" spans="1:12">
      <c r="A3183">
        <v>4112</v>
      </c>
      <c r="B3183" t="s">
        <v>11076</v>
      </c>
      <c r="C3183" t="s">
        <v>11077</v>
      </c>
      <c r="D3183" t="s">
        <v>45</v>
      </c>
      <c r="E3183" t="s">
        <v>11078</v>
      </c>
      <c r="F3183" t="s">
        <v>195</v>
      </c>
      <c r="G3183" t="str">
        <f>"0017051"</f>
        <v>0</v>
      </c>
      <c r="H3183">
        <v>900.0</v>
      </c>
      <c r="I3183">
        <v>120.0</v>
      </c>
      <c r="J3183" t="s">
        <v>156</v>
      </c>
      <c r="K3183" t="s">
        <v>18</v>
      </c>
      <c r="L3183" t="s">
        <v>19</v>
      </c>
    </row>
    <row r="3184" spans="1:12">
      <c r="A3184">
        <v>4113</v>
      </c>
      <c r="B3184" t="s">
        <v>11079</v>
      </c>
      <c r="C3184" t="s">
        <v>11080</v>
      </c>
      <c r="D3184" t="s">
        <v>14</v>
      </c>
      <c r="E3184" t="s">
        <v>11081</v>
      </c>
      <c r="F3184" t="s">
        <v>455</v>
      </c>
      <c r="G3184" t="str">
        <f>"1021030"</f>
        <v>0</v>
      </c>
      <c r="H3184">
        <v>900.0</v>
      </c>
      <c r="I3184">
        <v>120.0</v>
      </c>
      <c r="J3184" t="s">
        <v>1582</v>
      </c>
      <c r="K3184" t="s">
        <v>18</v>
      </c>
      <c r="L3184" t="s">
        <v>19</v>
      </c>
    </row>
    <row r="3185" spans="1:12">
      <c r="A3185">
        <v>4114</v>
      </c>
      <c r="B3185" t="s">
        <v>11082</v>
      </c>
      <c r="C3185" t="s">
        <v>11083</v>
      </c>
      <c r="D3185" t="s">
        <v>45</v>
      </c>
      <c r="E3185" t="s">
        <v>11084</v>
      </c>
      <c r="F3185" t="s">
        <v>195</v>
      </c>
      <c r="G3185" t="str">
        <f>"0017051"</f>
        <v>0</v>
      </c>
      <c r="H3185">
        <v>900.0</v>
      </c>
      <c r="I3185">
        <v>120.0</v>
      </c>
      <c r="J3185" t="s">
        <v>6377</v>
      </c>
      <c r="K3185" t="s">
        <v>18</v>
      </c>
      <c r="L3185" t="s">
        <v>19</v>
      </c>
    </row>
    <row r="3186" spans="1:12">
      <c r="A3186">
        <v>4115</v>
      </c>
      <c r="B3186" t="s">
        <v>11085</v>
      </c>
      <c r="C3186" t="s">
        <v>11086</v>
      </c>
      <c r="D3186" t="s">
        <v>45</v>
      </c>
      <c r="E3186" t="s">
        <v>11087</v>
      </c>
      <c r="F3186" t="s">
        <v>455</v>
      </c>
      <c r="G3186" t="str">
        <f>"1021030"</f>
        <v>0</v>
      </c>
      <c r="H3186">
        <v>900.0</v>
      </c>
      <c r="I3186">
        <v>120.0</v>
      </c>
      <c r="J3186" t="s">
        <v>5079</v>
      </c>
      <c r="K3186" t="s">
        <v>18</v>
      </c>
      <c r="L3186" t="s">
        <v>19</v>
      </c>
    </row>
    <row r="3187" spans="1:12">
      <c r="A3187">
        <v>4116</v>
      </c>
      <c r="B3187" t="s">
        <v>11088</v>
      </c>
      <c r="C3187" t="s">
        <v>11089</v>
      </c>
      <c r="D3187" t="s">
        <v>14</v>
      </c>
      <c r="E3187" t="s">
        <v>11090</v>
      </c>
      <c r="F3187" t="s">
        <v>81</v>
      </c>
      <c r="G3187" t="str">
        <f>"0093021"</f>
        <v>0</v>
      </c>
      <c r="H3187">
        <v>900.0</v>
      </c>
      <c r="I3187">
        <v>135.0</v>
      </c>
      <c r="J3187" t="s">
        <v>5670</v>
      </c>
      <c r="K3187" t="s">
        <v>18</v>
      </c>
      <c r="L3187" t="s">
        <v>19</v>
      </c>
    </row>
    <row r="3188" spans="1:12">
      <c r="A3188">
        <v>4117</v>
      </c>
      <c r="B3188" t="s">
        <v>11091</v>
      </c>
      <c r="C3188" t="s">
        <v>11092</v>
      </c>
      <c r="D3188" t="s">
        <v>45</v>
      </c>
      <c r="E3188" t="s">
        <v>11093</v>
      </c>
      <c r="F3188" t="s">
        <v>168</v>
      </c>
      <c r="G3188" t="str">
        <f>"8035010"</f>
        <v>0</v>
      </c>
      <c r="H3188">
        <v>900.0</v>
      </c>
      <c r="I3188">
        <v>120.0</v>
      </c>
      <c r="J3188" t="s">
        <v>7852</v>
      </c>
      <c r="K3188" t="s">
        <v>18</v>
      </c>
      <c r="L3188" t="s">
        <v>19</v>
      </c>
    </row>
    <row r="3189" spans="1:12">
      <c r="A3189">
        <v>4118</v>
      </c>
      <c r="B3189" t="s">
        <v>11094</v>
      </c>
      <c r="C3189" t="s">
        <v>11095</v>
      </c>
      <c r="D3189" t="s">
        <v>45</v>
      </c>
      <c r="E3189" t="s">
        <v>11096</v>
      </c>
      <c r="F3189" t="s">
        <v>322</v>
      </c>
      <c r="G3189" t="str">
        <f>"0091011"</f>
        <v>0</v>
      </c>
      <c r="H3189">
        <v>900.0</v>
      </c>
      <c r="I3189">
        <v>105.0</v>
      </c>
      <c r="J3189" t="s">
        <v>10730</v>
      </c>
      <c r="K3189" t="s">
        <v>18</v>
      </c>
      <c r="L3189" t="s">
        <v>19</v>
      </c>
    </row>
    <row r="3190" spans="1:12">
      <c r="A3190">
        <v>4119</v>
      </c>
      <c r="B3190" t="s">
        <v>11097</v>
      </c>
      <c r="C3190" t="s">
        <v>11098</v>
      </c>
      <c r="D3190" t="s">
        <v>45</v>
      </c>
      <c r="E3190" t="s">
        <v>11099</v>
      </c>
      <c r="F3190" t="s">
        <v>455</v>
      </c>
      <c r="G3190" t="str">
        <f>"1021030"</f>
        <v>0</v>
      </c>
      <c r="H3190">
        <v>900.0</v>
      </c>
      <c r="I3190">
        <v>120.0</v>
      </c>
      <c r="J3190" t="s">
        <v>1431</v>
      </c>
      <c r="K3190" t="s">
        <v>18</v>
      </c>
      <c r="L3190" t="s">
        <v>19</v>
      </c>
    </row>
    <row r="3191" spans="1:12">
      <c r="A3191">
        <v>4120</v>
      </c>
      <c r="B3191" t="s">
        <v>11100</v>
      </c>
      <c r="C3191" t="s">
        <v>11101</v>
      </c>
      <c r="D3191" t="s">
        <v>14</v>
      </c>
      <c r="E3191" t="s">
        <v>11102</v>
      </c>
      <c r="F3191" t="s">
        <v>1806</v>
      </c>
      <c r="G3191" t="str">
        <f>"9014011"</f>
        <v>0</v>
      </c>
      <c r="H3191">
        <v>900.0</v>
      </c>
      <c r="I3191">
        <v>120.0</v>
      </c>
      <c r="J3191" t="s">
        <v>11103</v>
      </c>
      <c r="K3191" t="s">
        <v>18</v>
      </c>
      <c r="L3191" t="s">
        <v>19</v>
      </c>
    </row>
    <row r="3192" spans="1:12">
      <c r="A3192">
        <v>4121</v>
      </c>
      <c r="B3192" t="s">
        <v>3359</v>
      </c>
      <c r="C3192" t="s">
        <v>11104</v>
      </c>
      <c r="D3192" t="s">
        <v>14</v>
      </c>
      <c r="E3192" t="s">
        <v>11105</v>
      </c>
      <c r="F3192" t="s">
        <v>36</v>
      </c>
      <c r="G3192" t="str">
        <f>"6034011"</f>
        <v>0</v>
      </c>
      <c r="H3192">
        <v>900.0</v>
      </c>
      <c r="I3192">
        <v>105.0</v>
      </c>
      <c r="J3192" t="s">
        <v>10408</v>
      </c>
      <c r="K3192" t="s">
        <v>18</v>
      </c>
      <c r="L3192" t="s">
        <v>19</v>
      </c>
    </row>
    <row r="3193" spans="1:12">
      <c r="A3193">
        <v>4122</v>
      </c>
      <c r="B3193" t="s">
        <v>11106</v>
      </c>
      <c r="C3193" t="s">
        <v>11107</v>
      </c>
      <c r="D3193" t="s">
        <v>14</v>
      </c>
      <c r="E3193" t="s">
        <v>11108</v>
      </c>
      <c r="F3193" t="s">
        <v>36</v>
      </c>
      <c r="G3193" t="str">
        <f>"6034011"</f>
        <v>0</v>
      </c>
      <c r="H3193">
        <v>900.0</v>
      </c>
      <c r="I3193">
        <v>135.0</v>
      </c>
      <c r="J3193" t="s">
        <v>5873</v>
      </c>
      <c r="K3193" t="s">
        <v>18</v>
      </c>
      <c r="L3193" t="s">
        <v>19</v>
      </c>
    </row>
    <row r="3194" spans="1:12">
      <c r="A3194">
        <v>4123</v>
      </c>
      <c r="B3194" t="s">
        <v>11109</v>
      </c>
      <c r="C3194" t="s">
        <v>11110</v>
      </c>
      <c r="D3194" t="s">
        <v>45</v>
      </c>
      <c r="E3194" t="s">
        <v>11111</v>
      </c>
      <c r="F3194" t="s">
        <v>67</v>
      </c>
      <c r="G3194" t="str">
        <f>"8011031"</f>
        <v>0</v>
      </c>
      <c r="H3194">
        <v>1500.0</v>
      </c>
      <c r="I3194">
        <v>225.0</v>
      </c>
      <c r="J3194" t="s">
        <v>10844</v>
      </c>
      <c r="K3194" t="s">
        <v>18</v>
      </c>
      <c r="L3194" t="s">
        <v>19</v>
      </c>
    </row>
    <row r="3195" spans="1:12">
      <c r="A3195">
        <v>4124</v>
      </c>
      <c r="B3195" t="s">
        <v>11112</v>
      </c>
      <c r="C3195" t="s">
        <v>652</v>
      </c>
      <c r="D3195" t="s">
        <v>45</v>
      </c>
      <c r="E3195" t="s">
        <v>11113</v>
      </c>
      <c r="F3195" t="s">
        <v>81</v>
      </c>
      <c r="G3195" t="str">
        <f>"0093021"</f>
        <v>0</v>
      </c>
      <c r="H3195">
        <v>900.0</v>
      </c>
      <c r="I3195">
        <v>135.0</v>
      </c>
      <c r="J3195" t="s">
        <v>8817</v>
      </c>
      <c r="K3195" t="s">
        <v>18</v>
      </c>
      <c r="L3195" t="s">
        <v>19</v>
      </c>
    </row>
    <row r="3196" spans="1:12">
      <c r="A3196">
        <v>4125</v>
      </c>
      <c r="B3196" t="s">
        <v>11114</v>
      </c>
      <c r="C3196" t="s">
        <v>11115</v>
      </c>
      <c r="D3196" t="s">
        <v>45</v>
      </c>
      <c r="E3196" t="s">
        <v>11116</v>
      </c>
      <c r="F3196" t="s">
        <v>81</v>
      </c>
      <c r="G3196" t="str">
        <f>"0093021"</f>
        <v>0</v>
      </c>
      <c r="H3196">
        <v>900.0</v>
      </c>
      <c r="I3196">
        <v>270.0</v>
      </c>
      <c r="J3196" t="s">
        <v>11032</v>
      </c>
      <c r="K3196" t="s">
        <v>18</v>
      </c>
      <c r="L3196" t="s">
        <v>19</v>
      </c>
    </row>
    <row r="3197" spans="1:12">
      <c r="A3197">
        <v>4126</v>
      </c>
      <c r="B3197" t="s">
        <v>11117</v>
      </c>
      <c r="C3197" t="s">
        <v>11118</v>
      </c>
      <c r="D3197" t="s">
        <v>45</v>
      </c>
      <c r="E3197" t="s">
        <v>11119</v>
      </c>
      <c r="F3197" t="s">
        <v>81</v>
      </c>
      <c r="G3197" t="str">
        <f>"0093021"</f>
        <v>0</v>
      </c>
      <c r="H3197">
        <v>900.0</v>
      </c>
      <c r="I3197">
        <v>250.0</v>
      </c>
      <c r="J3197" t="s">
        <v>11120</v>
      </c>
      <c r="K3197" t="s">
        <v>18</v>
      </c>
      <c r="L3197" t="s">
        <v>19</v>
      </c>
    </row>
    <row r="3198" spans="1:12">
      <c r="A3198">
        <v>4127</v>
      </c>
      <c r="B3198" t="s">
        <v>11121</v>
      </c>
      <c r="C3198" t="s">
        <v>11122</v>
      </c>
      <c r="D3198" t="s">
        <v>45</v>
      </c>
      <c r="E3198" t="s">
        <v>11123</v>
      </c>
      <c r="F3198" t="s">
        <v>81</v>
      </c>
      <c r="G3198" t="str">
        <f>"0093021"</f>
        <v>0</v>
      </c>
      <c r="H3198">
        <v>900.0</v>
      </c>
      <c r="I3198">
        <v>112.5</v>
      </c>
      <c r="J3198" t="s">
        <v>6609</v>
      </c>
      <c r="K3198" t="s">
        <v>18</v>
      </c>
      <c r="L3198" t="s">
        <v>19</v>
      </c>
    </row>
    <row r="3199" spans="1:12">
      <c r="A3199">
        <v>4128</v>
      </c>
      <c r="B3199" t="s">
        <v>11124</v>
      </c>
      <c r="C3199" t="s">
        <v>11125</v>
      </c>
      <c r="D3199" t="s">
        <v>14</v>
      </c>
      <c r="E3199" t="s">
        <v>11126</v>
      </c>
      <c r="F3199" t="s">
        <v>81</v>
      </c>
      <c r="G3199" t="str">
        <f>"0093021"</f>
        <v>0</v>
      </c>
      <c r="H3199">
        <v>900.0</v>
      </c>
      <c r="I3199">
        <v>105.0</v>
      </c>
      <c r="J3199" t="s">
        <v>10221</v>
      </c>
      <c r="K3199" t="s">
        <v>18</v>
      </c>
      <c r="L3199" t="s">
        <v>19</v>
      </c>
    </row>
    <row r="3200" spans="1:12">
      <c r="A3200">
        <v>4129</v>
      </c>
      <c r="B3200" t="s">
        <v>3989</v>
      </c>
      <c r="C3200" t="s">
        <v>11127</v>
      </c>
      <c r="D3200" t="s">
        <v>45</v>
      </c>
      <c r="E3200" t="s">
        <v>11128</v>
      </c>
      <c r="F3200" t="s">
        <v>86</v>
      </c>
      <c r="G3200" t="str">
        <f>"0093030"</f>
        <v>0</v>
      </c>
      <c r="H3200">
        <v>900.0</v>
      </c>
      <c r="I3200">
        <v>135.0</v>
      </c>
      <c r="J3200" t="s">
        <v>9883</v>
      </c>
      <c r="K3200" t="s">
        <v>18</v>
      </c>
      <c r="L3200" t="s">
        <v>19</v>
      </c>
    </row>
    <row r="3201" spans="1:12">
      <c r="A3201">
        <v>4130</v>
      </c>
      <c r="B3201" t="s">
        <v>11129</v>
      </c>
      <c r="C3201" t="s">
        <v>11130</v>
      </c>
      <c r="D3201" t="s">
        <v>45</v>
      </c>
      <c r="E3201" t="s">
        <v>11131</v>
      </c>
      <c r="F3201" t="s">
        <v>243</v>
      </c>
      <c r="G3201" t="str">
        <f>"0095050"</f>
        <v>0</v>
      </c>
      <c r="H3201">
        <v>900.0</v>
      </c>
      <c r="I3201">
        <v>135.0</v>
      </c>
      <c r="J3201" t="s">
        <v>4231</v>
      </c>
      <c r="K3201" t="s">
        <v>18</v>
      </c>
      <c r="L3201" t="s">
        <v>19</v>
      </c>
    </row>
    <row r="3202" spans="1:12">
      <c r="A3202">
        <v>4132</v>
      </c>
      <c r="B3202" t="s">
        <v>11132</v>
      </c>
      <c r="C3202" t="s">
        <v>11133</v>
      </c>
      <c r="D3202" t="s">
        <v>45</v>
      </c>
      <c r="E3202" t="s">
        <v>11134</v>
      </c>
      <c r="F3202" t="s">
        <v>81</v>
      </c>
      <c r="G3202" t="str">
        <f>"0093021"</f>
        <v>0</v>
      </c>
      <c r="H3202">
        <v>900.0</v>
      </c>
      <c r="I3202">
        <v>105.0</v>
      </c>
      <c r="J3202" t="s">
        <v>11135</v>
      </c>
      <c r="K3202" t="s">
        <v>18</v>
      </c>
      <c r="L3202" t="s">
        <v>19</v>
      </c>
    </row>
    <row r="3203" spans="1:12">
      <c r="A3203">
        <v>4133</v>
      </c>
      <c r="B3203" t="s">
        <v>11136</v>
      </c>
      <c r="C3203" t="s">
        <v>11137</v>
      </c>
      <c r="D3203" t="s">
        <v>14</v>
      </c>
      <c r="E3203" t="s">
        <v>11138</v>
      </c>
      <c r="F3203" t="s">
        <v>81</v>
      </c>
      <c r="G3203" t="str">
        <f>"0093021"</f>
        <v>0</v>
      </c>
      <c r="H3203">
        <v>900.0</v>
      </c>
      <c r="I3203">
        <v>135.0</v>
      </c>
      <c r="J3203" t="s">
        <v>1448</v>
      </c>
      <c r="K3203" t="s">
        <v>18</v>
      </c>
      <c r="L3203" t="s">
        <v>19</v>
      </c>
    </row>
    <row r="3204" spans="1:12">
      <c r="A3204">
        <v>4134</v>
      </c>
      <c r="B3204" t="s">
        <v>11139</v>
      </c>
      <c r="C3204" t="s">
        <v>5606</v>
      </c>
      <c r="D3204" t="s">
        <v>45</v>
      </c>
      <c r="E3204" t="s">
        <v>11140</v>
      </c>
      <c r="F3204" t="s">
        <v>168</v>
      </c>
      <c r="G3204" t="str">
        <f>"8035010"</f>
        <v>0</v>
      </c>
      <c r="H3204">
        <v>900.0</v>
      </c>
      <c r="I3204">
        <v>105.0</v>
      </c>
      <c r="J3204" t="s">
        <v>4999</v>
      </c>
      <c r="K3204" t="s">
        <v>18</v>
      </c>
      <c r="L3204" t="s">
        <v>19</v>
      </c>
    </row>
    <row r="3205" spans="1:12">
      <c r="A3205">
        <v>4135</v>
      </c>
      <c r="B3205" t="s">
        <v>11141</v>
      </c>
      <c r="C3205" t="s">
        <v>11142</v>
      </c>
      <c r="D3205" t="s">
        <v>45</v>
      </c>
      <c r="E3205" t="s">
        <v>11143</v>
      </c>
      <c r="F3205" t="s">
        <v>81</v>
      </c>
      <c r="G3205" t="str">
        <f>"0093021"</f>
        <v>0</v>
      </c>
      <c r="H3205">
        <v>900.0</v>
      </c>
      <c r="I3205">
        <v>105.0</v>
      </c>
      <c r="J3205" t="s">
        <v>1254</v>
      </c>
      <c r="K3205" t="s">
        <v>18</v>
      </c>
      <c r="L3205" t="s">
        <v>19</v>
      </c>
    </row>
    <row r="3206" spans="1:12">
      <c r="A3206">
        <v>4136</v>
      </c>
      <c r="B3206" t="s">
        <v>3315</v>
      </c>
      <c r="C3206" t="s">
        <v>11144</v>
      </c>
      <c r="D3206" t="s">
        <v>14</v>
      </c>
      <c r="E3206" t="s">
        <v>11145</v>
      </c>
      <c r="F3206" t="s">
        <v>67</v>
      </c>
      <c r="G3206" t="str">
        <f>"8011031"</f>
        <v>0</v>
      </c>
      <c r="H3206">
        <v>1500.0</v>
      </c>
      <c r="I3206">
        <v>225.0</v>
      </c>
      <c r="J3206" t="s">
        <v>969</v>
      </c>
      <c r="K3206" t="s">
        <v>18</v>
      </c>
      <c r="L3206" t="s">
        <v>19</v>
      </c>
    </row>
    <row r="3207" spans="1:12">
      <c r="A3207">
        <v>4137</v>
      </c>
      <c r="B3207" t="s">
        <v>11146</v>
      </c>
      <c r="C3207" t="s">
        <v>11147</v>
      </c>
      <c r="D3207" t="s">
        <v>45</v>
      </c>
      <c r="E3207" t="s">
        <v>11148</v>
      </c>
      <c r="F3207" t="s">
        <v>322</v>
      </c>
      <c r="G3207" t="str">
        <f>"0091011"</f>
        <v>0</v>
      </c>
      <c r="H3207">
        <v>900.0</v>
      </c>
      <c r="I3207">
        <v>135.0</v>
      </c>
      <c r="J3207" t="s">
        <v>530</v>
      </c>
      <c r="K3207" t="s">
        <v>18</v>
      </c>
      <c r="L3207" t="s">
        <v>19</v>
      </c>
    </row>
    <row r="3208" spans="1:12">
      <c r="A3208">
        <v>4138</v>
      </c>
      <c r="B3208" t="s">
        <v>11149</v>
      </c>
      <c r="C3208" t="s">
        <v>11150</v>
      </c>
      <c r="D3208" t="s">
        <v>45</v>
      </c>
      <c r="E3208" t="s">
        <v>11151</v>
      </c>
      <c r="F3208" t="s">
        <v>455</v>
      </c>
      <c r="G3208" t="str">
        <f>"1021030"</f>
        <v>0</v>
      </c>
      <c r="H3208">
        <v>900.0</v>
      </c>
      <c r="I3208">
        <v>120.0</v>
      </c>
      <c r="J3208" t="s">
        <v>1254</v>
      </c>
      <c r="K3208" t="s">
        <v>18</v>
      </c>
      <c r="L3208" t="s">
        <v>19</v>
      </c>
    </row>
    <row r="3209" spans="1:12">
      <c r="A3209">
        <v>4139</v>
      </c>
      <c r="B3209" t="s">
        <v>9598</v>
      </c>
      <c r="C3209" t="s">
        <v>11152</v>
      </c>
      <c r="D3209" t="s">
        <v>14</v>
      </c>
      <c r="E3209" t="s">
        <v>11153</v>
      </c>
      <c r="F3209" t="s">
        <v>455</v>
      </c>
      <c r="G3209" t="str">
        <f>"1021030"</f>
        <v>0</v>
      </c>
      <c r="H3209">
        <v>900.0</v>
      </c>
      <c r="I3209">
        <v>120.0</v>
      </c>
      <c r="J3209" t="s">
        <v>2927</v>
      </c>
      <c r="K3209" t="s">
        <v>18</v>
      </c>
      <c r="L3209" t="s">
        <v>19</v>
      </c>
    </row>
    <row r="3210" spans="1:12">
      <c r="A3210">
        <v>4140</v>
      </c>
      <c r="B3210" t="s">
        <v>11154</v>
      </c>
      <c r="C3210" t="s">
        <v>11155</v>
      </c>
      <c r="D3210" t="s">
        <v>45</v>
      </c>
      <c r="E3210" t="s">
        <v>11156</v>
      </c>
      <c r="F3210" t="s">
        <v>81</v>
      </c>
      <c r="G3210" t="str">
        <f>"0093021"</f>
        <v>0</v>
      </c>
      <c r="H3210">
        <v>900.0</v>
      </c>
      <c r="I3210">
        <v>135.0</v>
      </c>
      <c r="J3210" t="s">
        <v>11157</v>
      </c>
      <c r="K3210" t="s">
        <v>18</v>
      </c>
      <c r="L3210" t="s">
        <v>19</v>
      </c>
    </row>
    <row r="3211" spans="1:12">
      <c r="A3211">
        <v>4141</v>
      </c>
      <c r="B3211" t="s">
        <v>11158</v>
      </c>
      <c r="C3211" t="s">
        <v>11159</v>
      </c>
      <c r="D3211" t="s">
        <v>14</v>
      </c>
      <c r="E3211" t="s">
        <v>11160</v>
      </c>
      <c r="F3211" t="s">
        <v>81</v>
      </c>
      <c r="G3211" t="str">
        <f>"0093021"</f>
        <v>0</v>
      </c>
      <c r="H3211">
        <v>900.0</v>
      </c>
      <c r="I3211">
        <v>135.0</v>
      </c>
      <c r="J3211" t="s">
        <v>11161</v>
      </c>
      <c r="K3211" t="s">
        <v>18</v>
      </c>
      <c r="L3211" t="s">
        <v>19</v>
      </c>
    </row>
    <row r="3212" spans="1:12">
      <c r="A3212">
        <v>4142</v>
      </c>
      <c r="B3212" t="s">
        <v>11162</v>
      </c>
      <c r="C3212" t="s">
        <v>11163</v>
      </c>
      <c r="D3212" t="s">
        <v>45</v>
      </c>
      <c r="E3212" t="s">
        <v>11164</v>
      </c>
      <c r="F3212" t="s">
        <v>380</v>
      </c>
      <c r="G3212" t="str">
        <f>"0071053"</f>
        <v>0</v>
      </c>
      <c r="H3212">
        <v>1200.0</v>
      </c>
      <c r="I3212">
        <v>180.0</v>
      </c>
      <c r="J3212" t="s">
        <v>11165</v>
      </c>
      <c r="K3212" t="s">
        <v>18</v>
      </c>
      <c r="L3212" t="s">
        <v>19</v>
      </c>
    </row>
    <row r="3213" spans="1:12">
      <c r="A3213">
        <v>4143</v>
      </c>
      <c r="B3213" t="s">
        <v>4260</v>
      </c>
      <c r="C3213" t="s">
        <v>11166</v>
      </c>
      <c r="D3213" t="s">
        <v>45</v>
      </c>
      <c r="E3213" t="s">
        <v>11167</v>
      </c>
      <c r="F3213" t="s">
        <v>455</v>
      </c>
      <c r="G3213" t="str">
        <f>"1021030"</f>
        <v>0</v>
      </c>
      <c r="H3213">
        <v>900.0</v>
      </c>
      <c r="I3213">
        <v>420.0</v>
      </c>
      <c r="J3213" t="s">
        <v>10408</v>
      </c>
      <c r="K3213" t="s">
        <v>18</v>
      </c>
      <c r="L3213" t="s">
        <v>19</v>
      </c>
    </row>
    <row r="3214" spans="1:12">
      <c r="A3214">
        <v>4144</v>
      </c>
      <c r="B3214" t="s">
        <v>11168</v>
      </c>
      <c r="C3214" t="s">
        <v>11169</v>
      </c>
      <c r="D3214" t="s">
        <v>45</v>
      </c>
      <c r="E3214" t="s">
        <v>11170</v>
      </c>
      <c r="F3214" t="s">
        <v>455</v>
      </c>
      <c r="G3214" t="str">
        <f>"1021030"</f>
        <v>0</v>
      </c>
      <c r="H3214">
        <v>900.0</v>
      </c>
      <c r="I3214">
        <v>120.0</v>
      </c>
      <c r="J3214" t="s">
        <v>11171</v>
      </c>
      <c r="K3214" t="s">
        <v>18</v>
      </c>
      <c r="L3214" t="s">
        <v>19</v>
      </c>
    </row>
    <row r="3215" spans="1:12">
      <c r="A3215">
        <v>4146</v>
      </c>
      <c r="B3215" t="s">
        <v>11172</v>
      </c>
      <c r="C3215" t="s">
        <v>11173</v>
      </c>
      <c r="D3215" t="s">
        <v>45</v>
      </c>
      <c r="E3215" t="s">
        <v>11174</v>
      </c>
      <c r="F3215" t="s">
        <v>81</v>
      </c>
      <c r="G3215" t="str">
        <f>"0093021"</f>
        <v>0</v>
      </c>
      <c r="H3215">
        <v>900.0</v>
      </c>
      <c r="I3215">
        <v>135.0</v>
      </c>
      <c r="J3215" t="s">
        <v>11175</v>
      </c>
      <c r="K3215" t="s">
        <v>18</v>
      </c>
      <c r="L3215" t="s">
        <v>19</v>
      </c>
    </row>
    <row r="3216" spans="1:12">
      <c r="A3216">
        <v>4147</v>
      </c>
      <c r="B3216" t="s">
        <v>11176</v>
      </c>
      <c r="C3216" t="s">
        <v>4304</v>
      </c>
      <c r="D3216" t="s">
        <v>45</v>
      </c>
      <c r="E3216" t="s">
        <v>11177</v>
      </c>
      <c r="F3216" t="s">
        <v>81</v>
      </c>
      <c r="G3216" t="str">
        <f>"0093021"</f>
        <v>0</v>
      </c>
      <c r="H3216">
        <v>900.0</v>
      </c>
      <c r="I3216">
        <v>250.0</v>
      </c>
      <c r="J3216" t="s">
        <v>9796</v>
      </c>
      <c r="K3216" t="s">
        <v>18</v>
      </c>
      <c r="L3216" t="s">
        <v>19</v>
      </c>
    </row>
    <row r="3217" spans="1:12">
      <c r="A3217">
        <v>4148</v>
      </c>
      <c r="B3217" t="s">
        <v>11178</v>
      </c>
      <c r="C3217" t="s">
        <v>11179</v>
      </c>
      <c r="D3217" t="s">
        <v>45</v>
      </c>
      <c r="E3217" t="s">
        <v>11180</v>
      </c>
      <c r="F3217" t="s">
        <v>331</v>
      </c>
      <c r="G3217" t="str">
        <f>"0101300"</f>
        <v>0</v>
      </c>
      <c r="H3217">
        <v>900.0</v>
      </c>
      <c r="I3217">
        <v>105.0</v>
      </c>
      <c r="J3217" t="s">
        <v>10506</v>
      </c>
      <c r="K3217" t="s">
        <v>18</v>
      </c>
      <c r="L3217" t="s">
        <v>19</v>
      </c>
    </row>
    <row r="3218" spans="1:12">
      <c r="A3218">
        <v>4149</v>
      </c>
      <c r="B3218" t="s">
        <v>11181</v>
      </c>
      <c r="C3218" t="s">
        <v>11182</v>
      </c>
      <c r="D3218" t="s">
        <v>45</v>
      </c>
      <c r="E3218" t="s">
        <v>11183</v>
      </c>
      <c r="F3218" t="s">
        <v>2407</v>
      </c>
      <c r="G3218" t="str">
        <f>"0021022"</f>
        <v>0</v>
      </c>
      <c r="H3218">
        <v>3400.0</v>
      </c>
      <c r="I3218">
        <v>500.0</v>
      </c>
      <c r="J3218" t="s">
        <v>5222</v>
      </c>
      <c r="K3218" t="s">
        <v>18</v>
      </c>
      <c r="L3218" t="s">
        <v>19</v>
      </c>
    </row>
    <row r="3219" spans="1:12">
      <c r="A3219">
        <v>4150</v>
      </c>
      <c r="B3219" t="s">
        <v>11184</v>
      </c>
      <c r="C3219" t="s">
        <v>8337</v>
      </c>
      <c r="D3219" t="s">
        <v>45</v>
      </c>
      <c r="E3219" t="s">
        <v>11185</v>
      </c>
      <c r="F3219" t="s">
        <v>1699</v>
      </c>
      <c r="G3219" t="str">
        <f>"9011031"</f>
        <v>0</v>
      </c>
      <c r="H3219">
        <v>900.0</v>
      </c>
      <c r="I3219">
        <v>105.0</v>
      </c>
      <c r="J3219" t="s">
        <v>6373</v>
      </c>
      <c r="K3219" t="s">
        <v>18</v>
      </c>
      <c r="L3219" t="s">
        <v>19</v>
      </c>
    </row>
    <row r="3220" spans="1:12">
      <c r="A3220">
        <v>4151</v>
      </c>
      <c r="B3220" t="s">
        <v>11186</v>
      </c>
      <c r="C3220" t="s">
        <v>11187</v>
      </c>
      <c r="D3220" t="s">
        <v>45</v>
      </c>
      <c r="E3220" t="s">
        <v>11188</v>
      </c>
      <c r="F3220" t="s">
        <v>67</v>
      </c>
      <c r="G3220" t="str">
        <f>"8011031"</f>
        <v>0</v>
      </c>
      <c r="H3220">
        <v>1500.0</v>
      </c>
      <c r="I3220">
        <v>225.0</v>
      </c>
      <c r="J3220" t="s">
        <v>4505</v>
      </c>
      <c r="K3220" t="s">
        <v>18</v>
      </c>
      <c r="L3220" t="s">
        <v>19</v>
      </c>
    </row>
    <row r="3221" spans="1:12">
      <c r="A3221">
        <v>4152</v>
      </c>
      <c r="B3221" t="s">
        <v>11189</v>
      </c>
      <c r="C3221" t="s">
        <v>11190</v>
      </c>
      <c r="D3221" t="s">
        <v>14</v>
      </c>
      <c r="E3221" t="s">
        <v>11191</v>
      </c>
      <c r="F3221" t="s">
        <v>67</v>
      </c>
      <c r="G3221" t="str">
        <f>"8011031"</f>
        <v>0</v>
      </c>
      <c r="H3221">
        <v>1500.0</v>
      </c>
      <c r="I3221">
        <v>225.0</v>
      </c>
      <c r="J3221" t="s">
        <v>1254</v>
      </c>
      <c r="K3221" t="s">
        <v>18</v>
      </c>
      <c r="L3221" t="s">
        <v>19</v>
      </c>
    </row>
    <row r="3222" spans="1:12">
      <c r="A3222">
        <v>4153</v>
      </c>
      <c r="B3222" t="s">
        <v>11192</v>
      </c>
      <c r="C3222" t="s">
        <v>11193</v>
      </c>
      <c r="D3222" t="s">
        <v>14</v>
      </c>
      <c r="E3222" t="s">
        <v>11194</v>
      </c>
      <c r="F3222" t="s">
        <v>81</v>
      </c>
      <c r="G3222" t="str">
        <f>"0093021"</f>
        <v>0</v>
      </c>
      <c r="H3222">
        <v>900.0</v>
      </c>
      <c r="I3222">
        <v>105.0</v>
      </c>
      <c r="J3222" t="s">
        <v>9720</v>
      </c>
      <c r="K3222" t="s">
        <v>18</v>
      </c>
      <c r="L3222" t="s">
        <v>19</v>
      </c>
    </row>
    <row r="3223" spans="1:12">
      <c r="A3223">
        <v>4154</v>
      </c>
      <c r="B3223" t="s">
        <v>11195</v>
      </c>
      <c r="C3223" t="s">
        <v>11196</v>
      </c>
      <c r="D3223" t="s">
        <v>45</v>
      </c>
      <c r="E3223" t="s">
        <v>11197</v>
      </c>
      <c r="F3223" t="s">
        <v>1699</v>
      </c>
      <c r="G3223" t="str">
        <f>"9011031"</f>
        <v>0</v>
      </c>
      <c r="H3223">
        <v>900.0</v>
      </c>
      <c r="I3223">
        <v>105.0</v>
      </c>
      <c r="J3223" t="s">
        <v>3333</v>
      </c>
      <c r="K3223" t="s">
        <v>18</v>
      </c>
      <c r="L3223" t="s">
        <v>19</v>
      </c>
    </row>
    <row r="3224" spans="1:12">
      <c r="A3224">
        <v>4155</v>
      </c>
      <c r="B3224" t="s">
        <v>11198</v>
      </c>
      <c r="C3224" t="s">
        <v>11199</v>
      </c>
      <c r="D3224" t="s">
        <v>45</v>
      </c>
      <c r="E3224" t="s">
        <v>11200</v>
      </c>
      <c r="F3224" t="s">
        <v>340</v>
      </c>
      <c r="G3224" t="str">
        <f>"0036081"</f>
        <v>0</v>
      </c>
      <c r="H3224">
        <v>900.0</v>
      </c>
      <c r="I3224">
        <v>135.0</v>
      </c>
      <c r="J3224" t="s">
        <v>2113</v>
      </c>
      <c r="K3224" t="s">
        <v>18</v>
      </c>
      <c r="L3224" t="s">
        <v>19</v>
      </c>
    </row>
    <row r="3225" spans="1:12">
      <c r="A3225">
        <v>4156</v>
      </c>
      <c r="B3225" t="s">
        <v>11201</v>
      </c>
      <c r="C3225" t="s">
        <v>11202</v>
      </c>
      <c r="D3225" t="s">
        <v>14</v>
      </c>
      <c r="E3225" t="s">
        <v>11203</v>
      </c>
      <c r="F3225" t="s">
        <v>36</v>
      </c>
      <c r="G3225" t="str">
        <f>"6034011"</f>
        <v>0</v>
      </c>
      <c r="H3225">
        <v>900.0</v>
      </c>
      <c r="I3225">
        <v>135.0</v>
      </c>
      <c r="J3225" t="s">
        <v>287</v>
      </c>
      <c r="K3225" t="s">
        <v>18</v>
      </c>
      <c r="L3225" t="s">
        <v>19</v>
      </c>
    </row>
    <row r="3226" spans="1:12">
      <c r="A3226">
        <v>4157</v>
      </c>
      <c r="B3226" t="s">
        <v>11204</v>
      </c>
      <c r="C3226" t="s">
        <v>11205</v>
      </c>
      <c r="D3226" t="s">
        <v>14</v>
      </c>
      <c r="E3226" t="s">
        <v>11206</v>
      </c>
      <c r="F3226" t="s">
        <v>81</v>
      </c>
      <c r="G3226" t="str">
        <f>"0093021"</f>
        <v>0</v>
      </c>
      <c r="H3226">
        <v>900.0</v>
      </c>
      <c r="I3226">
        <v>120.0</v>
      </c>
      <c r="J3226" t="s">
        <v>11207</v>
      </c>
      <c r="K3226" t="s">
        <v>18</v>
      </c>
      <c r="L3226" t="s">
        <v>19</v>
      </c>
    </row>
    <row r="3227" spans="1:12">
      <c r="A3227">
        <v>4158</v>
      </c>
      <c r="B3227" t="s">
        <v>11208</v>
      </c>
      <c r="C3227" t="s">
        <v>11209</v>
      </c>
      <c r="D3227" t="s">
        <v>45</v>
      </c>
      <c r="E3227" t="s">
        <v>11210</v>
      </c>
      <c r="F3227" t="s">
        <v>195</v>
      </c>
      <c r="G3227" t="str">
        <f>"0017051"</f>
        <v>0</v>
      </c>
      <c r="H3227">
        <v>900.0</v>
      </c>
      <c r="I3227">
        <v>120.0</v>
      </c>
      <c r="J3227" t="s">
        <v>5873</v>
      </c>
      <c r="K3227" t="s">
        <v>18</v>
      </c>
      <c r="L3227" t="s">
        <v>19</v>
      </c>
    </row>
    <row r="3228" spans="1:12">
      <c r="A3228">
        <v>4159</v>
      </c>
      <c r="B3228" t="s">
        <v>11211</v>
      </c>
      <c r="C3228" t="s">
        <v>11212</v>
      </c>
      <c r="D3228" t="s">
        <v>14</v>
      </c>
      <c r="E3228" t="s">
        <v>11213</v>
      </c>
      <c r="F3228" t="s">
        <v>36</v>
      </c>
      <c r="G3228" t="str">
        <f>"6034011"</f>
        <v>0</v>
      </c>
      <c r="H3228">
        <v>900.0</v>
      </c>
      <c r="I3228">
        <v>250.0</v>
      </c>
      <c r="J3228" t="s">
        <v>7401</v>
      </c>
      <c r="K3228" t="s">
        <v>18</v>
      </c>
      <c r="L3228" t="s">
        <v>19</v>
      </c>
    </row>
    <row r="3229" spans="1:12">
      <c r="A3229">
        <v>4160</v>
      </c>
      <c r="B3229" t="s">
        <v>11214</v>
      </c>
      <c r="C3229" t="s">
        <v>11215</v>
      </c>
      <c r="D3229" t="s">
        <v>45</v>
      </c>
      <c r="E3229" t="s">
        <v>11216</v>
      </c>
      <c r="F3229" t="s">
        <v>455</v>
      </c>
      <c r="G3229" t="str">
        <f>"1021030"</f>
        <v>0</v>
      </c>
      <c r="H3229">
        <v>900.0</v>
      </c>
      <c r="I3229">
        <v>120.0</v>
      </c>
      <c r="J3229" t="s">
        <v>1254</v>
      </c>
      <c r="K3229" t="s">
        <v>18</v>
      </c>
      <c r="L3229" t="s">
        <v>19</v>
      </c>
    </row>
    <row r="3230" spans="1:12">
      <c r="A3230">
        <v>4161</v>
      </c>
      <c r="B3230" t="s">
        <v>11217</v>
      </c>
      <c r="C3230" t="s">
        <v>11218</v>
      </c>
      <c r="D3230" t="s">
        <v>45</v>
      </c>
      <c r="E3230" t="s">
        <v>11219</v>
      </c>
      <c r="F3230" t="s">
        <v>331</v>
      </c>
      <c r="G3230" t="str">
        <f>"0101300"</f>
        <v>0</v>
      </c>
      <c r="H3230">
        <v>900.0</v>
      </c>
      <c r="I3230">
        <v>105.0</v>
      </c>
      <c r="J3230" t="s">
        <v>11220</v>
      </c>
      <c r="K3230" t="s">
        <v>18</v>
      </c>
      <c r="L3230" t="s">
        <v>19</v>
      </c>
    </row>
    <row r="3231" spans="1:12">
      <c r="A3231">
        <v>4162</v>
      </c>
      <c r="B3231" t="s">
        <v>11221</v>
      </c>
      <c r="C3231" t="s">
        <v>11222</v>
      </c>
      <c r="D3231" t="s">
        <v>14</v>
      </c>
      <c r="E3231" t="s">
        <v>11223</v>
      </c>
      <c r="F3231" t="s">
        <v>455</v>
      </c>
      <c r="G3231" t="str">
        <f>"1021030"</f>
        <v>0</v>
      </c>
      <c r="H3231">
        <v>900.0</v>
      </c>
      <c r="I3231">
        <v>120.0</v>
      </c>
      <c r="J3231" t="s">
        <v>1582</v>
      </c>
      <c r="K3231" t="s">
        <v>18</v>
      </c>
      <c r="L3231" t="s">
        <v>19</v>
      </c>
    </row>
    <row r="3232" spans="1:12">
      <c r="A3232">
        <v>4163</v>
      </c>
      <c r="B3232" t="s">
        <v>6418</v>
      </c>
      <c r="C3232" t="s">
        <v>223</v>
      </c>
      <c r="D3232" t="s">
        <v>14</v>
      </c>
      <c r="E3232" t="s">
        <v>11224</v>
      </c>
      <c r="F3232" t="s">
        <v>331</v>
      </c>
      <c r="G3232" t="str">
        <f>"0101300"</f>
        <v>0</v>
      </c>
      <c r="H3232">
        <v>900.0</v>
      </c>
      <c r="I3232">
        <v>250.0</v>
      </c>
      <c r="J3232" t="s">
        <v>2721</v>
      </c>
      <c r="K3232" t="s">
        <v>18</v>
      </c>
      <c r="L3232" t="s">
        <v>19</v>
      </c>
    </row>
    <row r="3233" spans="1:12">
      <c r="A3233">
        <v>4164</v>
      </c>
      <c r="B3233" t="s">
        <v>11225</v>
      </c>
      <c r="C3233" t="s">
        <v>11226</v>
      </c>
      <c r="D3233" t="s">
        <v>45</v>
      </c>
      <c r="E3233" t="s">
        <v>11227</v>
      </c>
      <c r="F3233" t="s">
        <v>455</v>
      </c>
      <c r="G3233" t="str">
        <f>"1021030"</f>
        <v>0</v>
      </c>
      <c r="H3233">
        <v>900.0</v>
      </c>
      <c r="I3233">
        <v>120.0</v>
      </c>
      <c r="J3233" t="s">
        <v>10682</v>
      </c>
      <c r="K3233" t="s">
        <v>18</v>
      </c>
      <c r="L3233" t="s">
        <v>19</v>
      </c>
    </row>
    <row r="3234" spans="1:12">
      <c r="A3234">
        <v>4165</v>
      </c>
      <c r="B3234" t="s">
        <v>11228</v>
      </c>
      <c r="C3234" t="s">
        <v>3252</v>
      </c>
      <c r="D3234" t="s">
        <v>45</v>
      </c>
      <c r="E3234" t="s">
        <v>11229</v>
      </c>
      <c r="F3234" t="s">
        <v>81</v>
      </c>
      <c r="G3234" t="str">
        <f>"0093021"</f>
        <v>0</v>
      </c>
      <c r="H3234">
        <v>1115.0</v>
      </c>
      <c r="I3234">
        <v>167.25</v>
      </c>
      <c r="J3234" t="s">
        <v>4798</v>
      </c>
      <c r="K3234" t="s">
        <v>18</v>
      </c>
      <c r="L3234" t="s">
        <v>19</v>
      </c>
    </row>
    <row r="3235" spans="1:12">
      <c r="A3235">
        <v>4166</v>
      </c>
      <c r="B3235" t="s">
        <v>6590</v>
      </c>
      <c r="C3235" t="s">
        <v>11230</v>
      </c>
      <c r="D3235" t="s">
        <v>14</v>
      </c>
      <c r="E3235" t="s">
        <v>11231</v>
      </c>
      <c r="F3235" t="s">
        <v>349</v>
      </c>
      <c r="G3235" t="str">
        <f>"9011040"</f>
        <v>0</v>
      </c>
      <c r="H3235">
        <v>900.0</v>
      </c>
      <c r="I3235">
        <v>105.0</v>
      </c>
      <c r="J3235" t="s">
        <v>11232</v>
      </c>
      <c r="K3235" t="s">
        <v>18</v>
      </c>
      <c r="L3235" t="s">
        <v>19</v>
      </c>
    </row>
    <row r="3236" spans="1:12">
      <c r="A3236">
        <v>4167</v>
      </c>
      <c r="B3236" t="s">
        <v>11233</v>
      </c>
      <c r="C3236" t="s">
        <v>3549</v>
      </c>
      <c r="D3236" t="s">
        <v>14</v>
      </c>
      <c r="E3236" t="s">
        <v>11234</v>
      </c>
      <c r="F3236" t="s">
        <v>168</v>
      </c>
      <c r="G3236" t="str">
        <f>"8035010"</f>
        <v>0</v>
      </c>
      <c r="H3236">
        <v>900.0</v>
      </c>
      <c r="I3236">
        <v>127.5</v>
      </c>
      <c r="J3236" t="s">
        <v>9077</v>
      </c>
      <c r="K3236" t="s">
        <v>18</v>
      </c>
      <c r="L3236" t="s">
        <v>19</v>
      </c>
    </row>
    <row r="3237" spans="1:12">
      <c r="A3237">
        <v>4168</v>
      </c>
      <c r="B3237" t="s">
        <v>11235</v>
      </c>
      <c r="C3237" t="s">
        <v>11236</v>
      </c>
      <c r="D3237" t="s">
        <v>45</v>
      </c>
      <c r="E3237" t="s">
        <v>11237</v>
      </c>
      <c r="F3237" t="s">
        <v>67</v>
      </c>
      <c r="G3237" t="str">
        <f>"8011031"</f>
        <v>0</v>
      </c>
      <c r="H3237">
        <v>1500.0</v>
      </c>
      <c r="I3237">
        <v>225.0</v>
      </c>
      <c r="J3237" t="s">
        <v>447</v>
      </c>
      <c r="K3237" t="s">
        <v>18</v>
      </c>
      <c r="L3237" t="s">
        <v>19</v>
      </c>
    </row>
    <row r="3238" spans="1:12">
      <c r="A3238">
        <v>4169</v>
      </c>
      <c r="B3238" t="s">
        <v>11238</v>
      </c>
      <c r="C3238" t="s">
        <v>11239</v>
      </c>
      <c r="D3238" t="s">
        <v>45</v>
      </c>
      <c r="E3238" t="s">
        <v>11240</v>
      </c>
      <c r="F3238" t="s">
        <v>1699</v>
      </c>
      <c r="G3238" t="str">
        <f>"9011031"</f>
        <v>0</v>
      </c>
      <c r="H3238">
        <v>900.0</v>
      </c>
      <c r="I3238">
        <v>240.0</v>
      </c>
      <c r="J3238" t="s">
        <v>11241</v>
      </c>
      <c r="K3238" t="s">
        <v>18</v>
      </c>
      <c r="L3238" t="s">
        <v>19</v>
      </c>
    </row>
    <row r="3239" spans="1:12">
      <c r="A3239">
        <v>4170</v>
      </c>
      <c r="B3239" t="s">
        <v>11242</v>
      </c>
      <c r="C3239" t="s">
        <v>3837</v>
      </c>
      <c r="D3239" t="s">
        <v>45</v>
      </c>
      <c r="E3239" t="s">
        <v>11243</v>
      </c>
      <c r="F3239" t="s">
        <v>455</v>
      </c>
      <c r="G3239" t="str">
        <f>"1021030"</f>
        <v>0</v>
      </c>
      <c r="H3239">
        <v>900.0</v>
      </c>
      <c r="I3239">
        <v>135.0</v>
      </c>
      <c r="J3239" t="s">
        <v>10842</v>
      </c>
      <c r="K3239" t="s">
        <v>18</v>
      </c>
      <c r="L3239" t="s">
        <v>19</v>
      </c>
    </row>
    <row r="3240" spans="1:12">
      <c r="A3240">
        <v>4171</v>
      </c>
      <c r="B3240" t="s">
        <v>11244</v>
      </c>
      <c r="C3240" t="s">
        <v>11245</v>
      </c>
      <c r="D3240" t="s">
        <v>45</v>
      </c>
      <c r="E3240" t="s">
        <v>11246</v>
      </c>
      <c r="F3240" t="s">
        <v>455</v>
      </c>
      <c r="G3240" t="str">
        <f>"1021030"</f>
        <v>0</v>
      </c>
      <c r="H3240">
        <v>900.0</v>
      </c>
      <c r="I3240">
        <v>737.0</v>
      </c>
      <c r="J3240" t="s">
        <v>1582</v>
      </c>
      <c r="K3240" t="s">
        <v>18</v>
      </c>
      <c r="L3240" t="s">
        <v>19</v>
      </c>
    </row>
    <row r="3241" spans="1:12">
      <c r="A3241">
        <v>4172</v>
      </c>
      <c r="B3241" t="s">
        <v>9178</v>
      </c>
      <c r="C3241" t="s">
        <v>11247</v>
      </c>
      <c r="D3241" t="s">
        <v>14</v>
      </c>
      <c r="E3241" t="s">
        <v>11248</v>
      </c>
      <c r="F3241" t="s">
        <v>349</v>
      </c>
      <c r="G3241" t="str">
        <f>"9011040"</f>
        <v>0</v>
      </c>
      <c r="H3241">
        <v>900.0</v>
      </c>
      <c r="I3241">
        <v>120.0</v>
      </c>
      <c r="J3241" t="s">
        <v>2835</v>
      </c>
      <c r="K3241" t="s">
        <v>18</v>
      </c>
      <c r="L3241" t="s">
        <v>19</v>
      </c>
    </row>
    <row r="3242" spans="1:12">
      <c r="A3242">
        <v>4173</v>
      </c>
      <c r="B3242" t="s">
        <v>11249</v>
      </c>
      <c r="C3242" t="s">
        <v>11250</v>
      </c>
      <c r="D3242" t="s">
        <v>14</v>
      </c>
      <c r="E3242" t="s">
        <v>11251</v>
      </c>
      <c r="F3242" t="s">
        <v>1652</v>
      </c>
      <c r="G3242" t="str">
        <f>"8026041"</f>
        <v>0</v>
      </c>
      <c r="H3242">
        <v>900.0</v>
      </c>
      <c r="I3242">
        <v>135.0</v>
      </c>
      <c r="J3242" t="s">
        <v>10635</v>
      </c>
      <c r="K3242" t="s">
        <v>18</v>
      </c>
      <c r="L3242" t="s">
        <v>19</v>
      </c>
    </row>
    <row r="3243" spans="1:12">
      <c r="A3243">
        <v>4174</v>
      </c>
      <c r="B3243" t="s">
        <v>1641</v>
      </c>
      <c r="C3243" t="s">
        <v>11252</v>
      </c>
      <c r="D3243" t="s">
        <v>14</v>
      </c>
      <c r="E3243" t="s">
        <v>11253</v>
      </c>
      <c r="F3243" t="s">
        <v>1652</v>
      </c>
      <c r="G3243" t="str">
        <f>"8026041"</f>
        <v>0</v>
      </c>
      <c r="H3243">
        <v>900.0</v>
      </c>
      <c r="I3243">
        <v>120.0</v>
      </c>
      <c r="J3243" t="s">
        <v>10234</v>
      </c>
      <c r="K3243" t="s">
        <v>18</v>
      </c>
      <c r="L3243" t="s">
        <v>19</v>
      </c>
    </row>
    <row r="3244" spans="1:12">
      <c r="A3244">
        <v>4175</v>
      </c>
      <c r="B3244" t="s">
        <v>11254</v>
      </c>
      <c r="C3244" t="s">
        <v>11255</v>
      </c>
      <c r="D3244" t="s">
        <v>14</v>
      </c>
      <c r="E3244" t="s">
        <v>11256</v>
      </c>
      <c r="F3244" t="s">
        <v>1652</v>
      </c>
      <c r="G3244" t="str">
        <f>"8026041"</f>
        <v>0</v>
      </c>
      <c r="H3244">
        <v>900.0</v>
      </c>
      <c r="I3244">
        <v>135.0</v>
      </c>
      <c r="J3244" t="s">
        <v>1140</v>
      </c>
      <c r="K3244" t="s">
        <v>18</v>
      </c>
      <c r="L3244" t="s">
        <v>19</v>
      </c>
    </row>
    <row r="3245" spans="1:12">
      <c r="A3245">
        <v>4176</v>
      </c>
      <c r="B3245" t="s">
        <v>11257</v>
      </c>
      <c r="C3245" t="s">
        <v>11258</v>
      </c>
      <c r="D3245" t="s">
        <v>14</v>
      </c>
      <c r="E3245" t="s">
        <v>11259</v>
      </c>
      <c r="F3245" t="s">
        <v>716</v>
      </c>
      <c r="G3245" t="str">
        <f>"8026043"</f>
        <v>0</v>
      </c>
      <c r="H3245">
        <v>900.0</v>
      </c>
      <c r="I3245">
        <v>120.0</v>
      </c>
      <c r="J3245" t="s">
        <v>1582</v>
      </c>
      <c r="K3245" t="s">
        <v>18</v>
      </c>
      <c r="L3245" t="s">
        <v>19</v>
      </c>
    </row>
    <row r="3246" spans="1:12">
      <c r="A3246">
        <v>4177</v>
      </c>
      <c r="B3246" t="s">
        <v>11260</v>
      </c>
      <c r="C3246" t="s">
        <v>11261</v>
      </c>
      <c r="D3246" t="s">
        <v>14</v>
      </c>
      <c r="E3246" t="s">
        <v>11262</v>
      </c>
      <c r="F3246" t="s">
        <v>1652</v>
      </c>
      <c r="G3246" t="str">
        <f>"8026041"</f>
        <v>0</v>
      </c>
      <c r="H3246">
        <v>900.0</v>
      </c>
      <c r="I3246">
        <v>120.0</v>
      </c>
      <c r="J3246" t="s">
        <v>11263</v>
      </c>
      <c r="K3246" t="s">
        <v>18</v>
      </c>
      <c r="L3246" t="s">
        <v>19</v>
      </c>
    </row>
    <row r="3247" spans="1:12">
      <c r="A3247">
        <v>4178</v>
      </c>
      <c r="B3247" t="s">
        <v>11264</v>
      </c>
      <c r="C3247" t="s">
        <v>3530</v>
      </c>
      <c r="D3247" t="s">
        <v>14</v>
      </c>
      <c r="E3247" t="s">
        <v>11265</v>
      </c>
      <c r="F3247" t="s">
        <v>1652</v>
      </c>
      <c r="G3247" t="str">
        <f>"8026041"</f>
        <v>0</v>
      </c>
      <c r="H3247">
        <v>900.0</v>
      </c>
      <c r="I3247">
        <v>120.0</v>
      </c>
      <c r="J3247" t="s">
        <v>10895</v>
      </c>
      <c r="K3247" t="s">
        <v>18</v>
      </c>
      <c r="L3247" t="s">
        <v>19</v>
      </c>
    </row>
    <row r="3248" spans="1:12">
      <c r="A3248">
        <v>4179</v>
      </c>
      <c r="B3248" t="s">
        <v>11266</v>
      </c>
      <c r="C3248" t="s">
        <v>11267</v>
      </c>
      <c r="D3248" t="s">
        <v>14</v>
      </c>
      <c r="E3248" t="s">
        <v>11268</v>
      </c>
      <c r="F3248" t="s">
        <v>1652</v>
      </c>
      <c r="G3248" t="str">
        <f>"8026041"</f>
        <v>0</v>
      </c>
      <c r="H3248">
        <v>900.0</v>
      </c>
      <c r="I3248">
        <v>120.0</v>
      </c>
      <c r="J3248" t="s">
        <v>10559</v>
      </c>
      <c r="K3248" t="s">
        <v>18</v>
      </c>
      <c r="L3248" t="s">
        <v>19</v>
      </c>
    </row>
    <row r="3249" spans="1:12">
      <c r="A3249">
        <v>4180</v>
      </c>
      <c r="B3249" t="s">
        <v>11269</v>
      </c>
      <c r="C3249" t="s">
        <v>11270</v>
      </c>
      <c r="D3249" t="s">
        <v>14</v>
      </c>
      <c r="E3249" t="s">
        <v>11271</v>
      </c>
      <c r="F3249" t="s">
        <v>1652</v>
      </c>
      <c r="G3249" t="str">
        <f>"8026041"</f>
        <v>0</v>
      </c>
      <c r="H3249">
        <v>900.0</v>
      </c>
      <c r="I3249">
        <v>120.0</v>
      </c>
      <c r="J3249" t="s">
        <v>11272</v>
      </c>
      <c r="K3249" t="s">
        <v>18</v>
      </c>
      <c r="L3249" t="s">
        <v>19</v>
      </c>
    </row>
    <row r="3250" spans="1:12">
      <c r="A3250">
        <v>4181</v>
      </c>
      <c r="B3250" t="s">
        <v>11273</v>
      </c>
      <c r="C3250" t="s">
        <v>8471</v>
      </c>
      <c r="D3250" t="s">
        <v>14</v>
      </c>
      <c r="E3250" t="s">
        <v>11274</v>
      </c>
      <c r="F3250" t="s">
        <v>1652</v>
      </c>
      <c r="G3250" t="str">
        <f>"8026041"</f>
        <v>0</v>
      </c>
      <c r="H3250">
        <v>900.0</v>
      </c>
      <c r="I3250">
        <v>120.0</v>
      </c>
      <c r="J3250" t="s">
        <v>11275</v>
      </c>
      <c r="K3250" t="s">
        <v>18</v>
      </c>
      <c r="L3250" t="s">
        <v>19</v>
      </c>
    </row>
    <row r="3251" spans="1:12">
      <c r="A3251">
        <v>4182</v>
      </c>
      <c r="B3251" t="s">
        <v>11276</v>
      </c>
      <c r="C3251" t="s">
        <v>11277</v>
      </c>
      <c r="D3251" t="s">
        <v>14</v>
      </c>
      <c r="E3251" t="s">
        <v>11278</v>
      </c>
      <c r="F3251" t="s">
        <v>1652</v>
      </c>
      <c r="G3251" t="str">
        <f>"8026041"</f>
        <v>0</v>
      </c>
      <c r="H3251">
        <v>900.0</v>
      </c>
      <c r="I3251">
        <v>120.0</v>
      </c>
      <c r="J3251" t="s">
        <v>11279</v>
      </c>
      <c r="K3251" t="s">
        <v>18</v>
      </c>
      <c r="L3251" t="s">
        <v>19</v>
      </c>
    </row>
    <row r="3252" spans="1:12">
      <c r="A3252">
        <v>4183</v>
      </c>
      <c r="B3252" t="s">
        <v>877</v>
      </c>
      <c r="C3252" t="s">
        <v>11280</v>
      </c>
      <c r="D3252" t="s">
        <v>14</v>
      </c>
      <c r="E3252" t="s">
        <v>11281</v>
      </c>
      <c r="F3252" t="s">
        <v>1652</v>
      </c>
      <c r="G3252" t="str">
        <f>"8026041"</f>
        <v>0</v>
      </c>
      <c r="H3252">
        <v>900.0</v>
      </c>
      <c r="I3252">
        <v>120.0</v>
      </c>
      <c r="J3252" t="s">
        <v>11263</v>
      </c>
      <c r="K3252" t="s">
        <v>18</v>
      </c>
      <c r="L3252" t="s">
        <v>19</v>
      </c>
    </row>
    <row r="3253" spans="1:12">
      <c r="A3253">
        <v>4185</v>
      </c>
      <c r="B3253" t="s">
        <v>11282</v>
      </c>
      <c r="C3253" t="s">
        <v>11283</v>
      </c>
      <c r="D3253" t="s">
        <v>14</v>
      </c>
      <c r="E3253" t="s">
        <v>11284</v>
      </c>
      <c r="F3253" t="s">
        <v>1652</v>
      </c>
      <c r="G3253" t="str">
        <f>"8026041"</f>
        <v>0</v>
      </c>
      <c r="H3253">
        <v>900.0</v>
      </c>
      <c r="I3253">
        <v>120.0</v>
      </c>
      <c r="J3253" t="s">
        <v>8587</v>
      </c>
      <c r="K3253" t="s">
        <v>18</v>
      </c>
      <c r="L3253" t="s">
        <v>19</v>
      </c>
    </row>
    <row r="3254" spans="1:12">
      <c r="A3254">
        <v>4186</v>
      </c>
      <c r="B3254" t="s">
        <v>11285</v>
      </c>
      <c r="C3254" t="s">
        <v>11286</v>
      </c>
      <c r="D3254" t="s">
        <v>14</v>
      </c>
      <c r="E3254" t="s">
        <v>11287</v>
      </c>
      <c r="F3254" t="s">
        <v>1652</v>
      </c>
      <c r="G3254" t="str">
        <f>"8026041"</f>
        <v>0</v>
      </c>
      <c r="H3254">
        <v>900.0</v>
      </c>
      <c r="I3254">
        <v>120.0</v>
      </c>
      <c r="J3254" t="s">
        <v>1625</v>
      </c>
      <c r="K3254" t="s">
        <v>18</v>
      </c>
      <c r="L3254" t="s">
        <v>19</v>
      </c>
    </row>
    <row r="3255" spans="1:12">
      <c r="A3255">
        <v>4187</v>
      </c>
      <c r="B3255" t="s">
        <v>8479</v>
      </c>
      <c r="C3255" t="s">
        <v>5546</v>
      </c>
      <c r="D3255" t="s">
        <v>14</v>
      </c>
      <c r="E3255" t="s">
        <v>11288</v>
      </c>
      <c r="F3255" t="s">
        <v>1652</v>
      </c>
      <c r="G3255" t="str">
        <f>"8026041"</f>
        <v>0</v>
      </c>
      <c r="H3255">
        <v>900.0</v>
      </c>
      <c r="I3255">
        <v>120.0</v>
      </c>
      <c r="J3255" t="s">
        <v>7796</v>
      </c>
      <c r="K3255" t="s">
        <v>18</v>
      </c>
      <c r="L3255" t="s">
        <v>19</v>
      </c>
    </row>
    <row r="3256" spans="1:12">
      <c r="A3256">
        <v>4188</v>
      </c>
      <c r="B3256" t="s">
        <v>11289</v>
      </c>
      <c r="C3256" t="s">
        <v>2512</v>
      </c>
      <c r="D3256" t="s">
        <v>14</v>
      </c>
      <c r="E3256" t="s">
        <v>11290</v>
      </c>
      <c r="F3256" t="s">
        <v>1652</v>
      </c>
      <c r="G3256" t="str">
        <f>"8026041"</f>
        <v>0</v>
      </c>
      <c r="H3256">
        <v>900.0</v>
      </c>
      <c r="I3256">
        <v>120.0</v>
      </c>
      <c r="J3256" t="s">
        <v>11291</v>
      </c>
      <c r="K3256" t="s">
        <v>18</v>
      </c>
      <c r="L3256" t="s">
        <v>19</v>
      </c>
    </row>
    <row r="3257" spans="1:12">
      <c r="A3257">
        <v>4189</v>
      </c>
      <c r="B3257" t="s">
        <v>11292</v>
      </c>
      <c r="C3257" t="s">
        <v>11293</v>
      </c>
      <c r="D3257" t="s">
        <v>14</v>
      </c>
      <c r="E3257" t="s">
        <v>11294</v>
      </c>
      <c r="F3257" t="s">
        <v>1652</v>
      </c>
      <c r="G3257" t="str">
        <f>"8026041"</f>
        <v>0</v>
      </c>
      <c r="H3257">
        <v>900.0</v>
      </c>
      <c r="I3257">
        <v>120.0</v>
      </c>
      <c r="J3257" t="s">
        <v>11295</v>
      </c>
      <c r="K3257" t="s">
        <v>18</v>
      </c>
      <c r="L3257" t="s">
        <v>19</v>
      </c>
    </row>
    <row r="3258" spans="1:12">
      <c r="A3258">
        <v>4190</v>
      </c>
      <c r="B3258" t="s">
        <v>8473</v>
      </c>
      <c r="C3258" t="s">
        <v>11296</v>
      </c>
      <c r="D3258" t="s">
        <v>14</v>
      </c>
      <c r="E3258" t="s">
        <v>11297</v>
      </c>
      <c r="F3258" t="s">
        <v>1652</v>
      </c>
      <c r="G3258" t="str">
        <f>"8026041"</f>
        <v>0</v>
      </c>
      <c r="H3258">
        <v>900.0</v>
      </c>
      <c r="I3258">
        <v>120.0</v>
      </c>
      <c r="J3258" t="s">
        <v>4129</v>
      </c>
      <c r="K3258" t="s">
        <v>18</v>
      </c>
      <c r="L3258" t="s">
        <v>19</v>
      </c>
    </row>
    <row r="3259" spans="1:12">
      <c r="A3259">
        <v>4191</v>
      </c>
      <c r="B3259" t="s">
        <v>11298</v>
      </c>
      <c r="C3259" t="s">
        <v>11299</v>
      </c>
      <c r="D3259" t="s">
        <v>14</v>
      </c>
      <c r="E3259" t="s">
        <v>11300</v>
      </c>
      <c r="F3259" t="s">
        <v>1652</v>
      </c>
      <c r="G3259" t="str">
        <f>"8026041"</f>
        <v>0</v>
      </c>
      <c r="H3259">
        <v>900.0</v>
      </c>
      <c r="I3259">
        <v>120.0</v>
      </c>
      <c r="J3259" t="s">
        <v>998</v>
      </c>
      <c r="K3259" t="s">
        <v>18</v>
      </c>
      <c r="L3259" t="s">
        <v>19</v>
      </c>
    </row>
    <row r="3260" spans="1:12">
      <c r="A3260">
        <v>4192</v>
      </c>
      <c r="B3260" t="s">
        <v>11301</v>
      </c>
      <c r="C3260" t="s">
        <v>11302</v>
      </c>
      <c r="D3260" t="s">
        <v>14</v>
      </c>
      <c r="E3260" t="s">
        <v>11303</v>
      </c>
      <c r="F3260" t="s">
        <v>1652</v>
      </c>
      <c r="G3260" t="str">
        <f>"8026041"</f>
        <v>0</v>
      </c>
      <c r="H3260">
        <v>900.0</v>
      </c>
      <c r="I3260">
        <v>120.0</v>
      </c>
      <c r="J3260" t="s">
        <v>5808</v>
      </c>
      <c r="K3260" t="s">
        <v>18</v>
      </c>
      <c r="L3260" t="s">
        <v>19</v>
      </c>
    </row>
    <row r="3261" spans="1:12">
      <c r="A3261">
        <v>4193</v>
      </c>
      <c r="B3261" t="s">
        <v>11304</v>
      </c>
      <c r="C3261" t="s">
        <v>7947</v>
      </c>
      <c r="D3261" t="s">
        <v>14</v>
      </c>
      <c r="E3261" t="s">
        <v>11305</v>
      </c>
      <c r="F3261" t="s">
        <v>1652</v>
      </c>
      <c r="G3261" t="str">
        <f>"8026041"</f>
        <v>0</v>
      </c>
      <c r="H3261">
        <v>900.0</v>
      </c>
      <c r="I3261">
        <v>120.0</v>
      </c>
      <c r="J3261" t="s">
        <v>9077</v>
      </c>
      <c r="K3261" t="s">
        <v>18</v>
      </c>
      <c r="L3261" t="s">
        <v>19</v>
      </c>
    </row>
    <row r="3262" spans="1:12">
      <c r="A3262">
        <v>4194</v>
      </c>
      <c r="B3262" t="s">
        <v>11306</v>
      </c>
      <c r="C3262" t="s">
        <v>11307</v>
      </c>
      <c r="D3262" t="s">
        <v>14</v>
      </c>
      <c r="E3262" t="s">
        <v>11308</v>
      </c>
      <c r="F3262" t="s">
        <v>1652</v>
      </c>
      <c r="G3262" t="str">
        <f>"8026041"</f>
        <v>0</v>
      </c>
      <c r="H3262">
        <v>900.0</v>
      </c>
      <c r="I3262">
        <v>120.0</v>
      </c>
      <c r="J3262" t="s">
        <v>6066</v>
      </c>
      <c r="K3262" t="s">
        <v>18</v>
      </c>
      <c r="L3262" t="s">
        <v>19</v>
      </c>
    </row>
    <row r="3263" spans="1:12">
      <c r="A3263">
        <v>4195</v>
      </c>
      <c r="B3263" t="s">
        <v>11309</v>
      </c>
      <c r="C3263" t="s">
        <v>11310</v>
      </c>
      <c r="D3263" t="s">
        <v>14</v>
      </c>
      <c r="E3263" t="s">
        <v>11311</v>
      </c>
      <c r="F3263" t="s">
        <v>1652</v>
      </c>
      <c r="G3263" t="str">
        <f>"8026041"</f>
        <v>0</v>
      </c>
      <c r="H3263">
        <v>900.0</v>
      </c>
      <c r="I3263">
        <v>120.0</v>
      </c>
      <c r="J3263" t="s">
        <v>7796</v>
      </c>
      <c r="K3263" t="s">
        <v>18</v>
      </c>
      <c r="L3263" t="s">
        <v>19</v>
      </c>
    </row>
    <row r="3264" spans="1:12">
      <c r="A3264">
        <v>4196</v>
      </c>
      <c r="B3264" t="s">
        <v>7812</v>
      </c>
      <c r="C3264" t="s">
        <v>11312</v>
      </c>
      <c r="D3264" t="s">
        <v>14</v>
      </c>
      <c r="E3264" t="s">
        <v>11313</v>
      </c>
      <c r="F3264" t="s">
        <v>1652</v>
      </c>
      <c r="G3264" t="str">
        <f>"8026041"</f>
        <v>0</v>
      </c>
      <c r="H3264">
        <v>900.0</v>
      </c>
      <c r="I3264">
        <v>120.0</v>
      </c>
      <c r="J3264" t="s">
        <v>11314</v>
      </c>
      <c r="K3264" t="s">
        <v>18</v>
      </c>
      <c r="L3264" t="s">
        <v>19</v>
      </c>
    </row>
    <row r="3265" spans="1:12">
      <c r="A3265">
        <v>4197</v>
      </c>
      <c r="B3265" t="s">
        <v>11315</v>
      </c>
      <c r="C3265" t="s">
        <v>11316</v>
      </c>
      <c r="D3265" t="s">
        <v>14</v>
      </c>
      <c r="E3265" t="s">
        <v>11317</v>
      </c>
      <c r="F3265" t="s">
        <v>1652</v>
      </c>
      <c r="G3265" t="str">
        <f>"8026041"</f>
        <v>0</v>
      </c>
      <c r="H3265">
        <v>900.0</v>
      </c>
      <c r="I3265">
        <v>120.0</v>
      </c>
      <c r="J3265" t="s">
        <v>3306</v>
      </c>
      <c r="K3265" t="s">
        <v>18</v>
      </c>
      <c r="L3265" t="s">
        <v>19</v>
      </c>
    </row>
    <row r="3266" spans="1:12">
      <c r="A3266">
        <v>4198</v>
      </c>
      <c r="B3266" t="s">
        <v>11318</v>
      </c>
      <c r="C3266" t="s">
        <v>11319</v>
      </c>
      <c r="D3266" t="s">
        <v>45</v>
      </c>
      <c r="E3266" t="s">
        <v>11320</v>
      </c>
      <c r="F3266" t="s">
        <v>1699</v>
      </c>
      <c r="G3266" t="str">
        <f>"9011031"</f>
        <v>0</v>
      </c>
      <c r="H3266">
        <v>950.0</v>
      </c>
      <c r="I3266">
        <v>242.5</v>
      </c>
      <c r="J3266" t="s">
        <v>244</v>
      </c>
      <c r="K3266" t="s">
        <v>18</v>
      </c>
      <c r="L3266" t="s">
        <v>19</v>
      </c>
    </row>
    <row r="3267" spans="1:12">
      <c r="A3267">
        <v>4199</v>
      </c>
      <c r="B3267" t="s">
        <v>6498</v>
      </c>
      <c r="C3267" t="s">
        <v>11321</v>
      </c>
      <c r="D3267" t="s">
        <v>14</v>
      </c>
      <c r="E3267" t="s">
        <v>11322</v>
      </c>
      <c r="F3267" t="s">
        <v>81</v>
      </c>
      <c r="G3267" t="str">
        <f>"0093021"</f>
        <v>0</v>
      </c>
      <c r="H3267">
        <v>900.0</v>
      </c>
      <c r="I3267">
        <v>120.0</v>
      </c>
      <c r="J3267" t="s">
        <v>3625</v>
      </c>
      <c r="K3267" t="s">
        <v>18</v>
      </c>
      <c r="L3267" t="s">
        <v>19</v>
      </c>
    </row>
    <row r="3268" spans="1:12">
      <c r="A3268">
        <v>4200</v>
      </c>
      <c r="B3268" t="s">
        <v>11323</v>
      </c>
      <c r="C3268" t="s">
        <v>11324</v>
      </c>
      <c r="D3268" t="s">
        <v>14</v>
      </c>
      <c r="E3268" t="s">
        <v>11325</v>
      </c>
      <c r="F3268" t="s">
        <v>716</v>
      </c>
      <c r="G3268" t="str">
        <f>"8026043"</f>
        <v>0</v>
      </c>
      <c r="H3268">
        <v>900.0</v>
      </c>
      <c r="I3268">
        <v>120.0</v>
      </c>
      <c r="J3268" t="s">
        <v>11326</v>
      </c>
      <c r="K3268" t="s">
        <v>18</v>
      </c>
      <c r="L3268" t="s">
        <v>19</v>
      </c>
    </row>
    <row r="3269" spans="1:12">
      <c r="A3269">
        <v>4201</v>
      </c>
      <c r="B3269" t="s">
        <v>11327</v>
      </c>
      <c r="C3269" t="s">
        <v>2873</v>
      </c>
      <c r="D3269" t="s">
        <v>45</v>
      </c>
      <c r="E3269" t="s">
        <v>11328</v>
      </c>
      <c r="F3269" t="s">
        <v>195</v>
      </c>
      <c r="G3269" t="str">
        <f>"0017051"</f>
        <v>0</v>
      </c>
      <c r="H3269">
        <v>1500.0</v>
      </c>
      <c r="I3269">
        <v>0.0</v>
      </c>
      <c r="J3269" t="s">
        <v>3658</v>
      </c>
      <c r="K3269" t="s">
        <v>18</v>
      </c>
      <c r="L3269" t="s">
        <v>19</v>
      </c>
    </row>
    <row r="3270" spans="1:12">
      <c r="A3270">
        <v>4202</v>
      </c>
      <c r="B3270" t="s">
        <v>11329</v>
      </c>
      <c r="C3270" t="s">
        <v>11330</v>
      </c>
      <c r="D3270" t="s">
        <v>14</v>
      </c>
      <c r="E3270" t="s">
        <v>11331</v>
      </c>
      <c r="F3270" t="s">
        <v>81</v>
      </c>
      <c r="G3270" t="str">
        <f>"0093021"</f>
        <v>0</v>
      </c>
      <c r="H3270">
        <v>900.0</v>
      </c>
      <c r="I3270">
        <v>135.0</v>
      </c>
      <c r="J3270" t="s">
        <v>10787</v>
      </c>
      <c r="K3270" t="s">
        <v>18</v>
      </c>
      <c r="L3270" t="s">
        <v>19</v>
      </c>
    </row>
    <row r="3271" spans="1:12">
      <c r="A3271">
        <v>4203</v>
      </c>
      <c r="B3271" t="s">
        <v>4004</v>
      </c>
      <c r="C3271" t="s">
        <v>11332</v>
      </c>
      <c r="D3271" t="s">
        <v>45</v>
      </c>
      <c r="E3271" t="s">
        <v>11333</v>
      </c>
      <c r="F3271" t="s">
        <v>1652</v>
      </c>
      <c r="G3271" t="str">
        <f>"8026041"</f>
        <v>0</v>
      </c>
      <c r="H3271">
        <v>900.0</v>
      </c>
      <c r="I3271">
        <v>135.0</v>
      </c>
      <c r="J3271" t="s">
        <v>11334</v>
      </c>
      <c r="K3271" t="s">
        <v>18</v>
      </c>
      <c r="L3271" t="s">
        <v>19</v>
      </c>
    </row>
    <row r="3272" spans="1:12">
      <c r="A3272">
        <v>4204</v>
      </c>
      <c r="B3272" t="s">
        <v>6474</v>
      </c>
      <c r="C3272" t="s">
        <v>11335</v>
      </c>
      <c r="D3272" t="s">
        <v>14</v>
      </c>
      <c r="E3272" t="s">
        <v>11336</v>
      </c>
      <c r="F3272" t="s">
        <v>1652</v>
      </c>
      <c r="G3272" t="str">
        <f>"8026041"</f>
        <v>0</v>
      </c>
      <c r="H3272">
        <v>900.0</v>
      </c>
      <c r="I3272">
        <v>120.0</v>
      </c>
      <c r="J3272" t="s">
        <v>998</v>
      </c>
      <c r="K3272" t="s">
        <v>18</v>
      </c>
      <c r="L3272" t="s">
        <v>19</v>
      </c>
    </row>
    <row r="3273" spans="1:12">
      <c r="A3273">
        <v>4205</v>
      </c>
      <c r="B3273" t="s">
        <v>11337</v>
      </c>
      <c r="C3273" t="s">
        <v>11338</v>
      </c>
      <c r="D3273" t="s">
        <v>14</v>
      </c>
      <c r="E3273" t="s">
        <v>11339</v>
      </c>
      <c r="F3273" t="s">
        <v>1652</v>
      </c>
      <c r="G3273" t="str">
        <f>"8026041"</f>
        <v>0</v>
      </c>
      <c r="H3273">
        <v>900.0</v>
      </c>
      <c r="I3273">
        <v>120.0</v>
      </c>
      <c r="J3273" t="s">
        <v>6017</v>
      </c>
      <c r="K3273" t="s">
        <v>18</v>
      </c>
      <c r="L3273" t="s">
        <v>19</v>
      </c>
    </row>
    <row r="3274" spans="1:12">
      <c r="A3274">
        <v>4206</v>
      </c>
      <c r="B3274" t="s">
        <v>11340</v>
      </c>
      <c r="C3274" t="s">
        <v>11341</v>
      </c>
      <c r="D3274" t="s">
        <v>45</v>
      </c>
      <c r="E3274" t="s">
        <v>11342</v>
      </c>
      <c r="F3274" t="s">
        <v>1652</v>
      </c>
      <c r="G3274" t="str">
        <f>"8026041"</f>
        <v>0</v>
      </c>
      <c r="H3274">
        <v>1000.0</v>
      </c>
      <c r="I3274">
        <v>750.0</v>
      </c>
      <c r="J3274" t="s">
        <v>5583</v>
      </c>
      <c r="K3274" t="s">
        <v>18</v>
      </c>
      <c r="L3274" t="s">
        <v>19</v>
      </c>
    </row>
    <row r="3275" spans="1:12">
      <c r="A3275">
        <v>4207</v>
      </c>
      <c r="B3275" t="s">
        <v>11343</v>
      </c>
      <c r="C3275" t="s">
        <v>11344</v>
      </c>
      <c r="D3275" t="s">
        <v>14</v>
      </c>
      <c r="E3275" t="s">
        <v>11345</v>
      </c>
      <c r="F3275" t="s">
        <v>1652</v>
      </c>
      <c r="G3275" t="str">
        <f>"8026041"</f>
        <v>0</v>
      </c>
      <c r="H3275">
        <v>900.0</v>
      </c>
      <c r="I3275">
        <v>120.0</v>
      </c>
      <c r="J3275" t="s">
        <v>10458</v>
      </c>
      <c r="K3275" t="s">
        <v>18</v>
      </c>
      <c r="L3275" t="s">
        <v>19</v>
      </c>
    </row>
    <row r="3276" spans="1:12">
      <c r="A3276">
        <v>4208</v>
      </c>
      <c r="B3276" t="s">
        <v>7592</v>
      </c>
      <c r="C3276" t="s">
        <v>11346</v>
      </c>
      <c r="D3276" t="s">
        <v>14</v>
      </c>
      <c r="E3276" t="s">
        <v>11347</v>
      </c>
      <c r="F3276" t="s">
        <v>1652</v>
      </c>
      <c r="G3276" t="str">
        <f>"8026041"</f>
        <v>0</v>
      </c>
      <c r="H3276">
        <v>900.0</v>
      </c>
      <c r="I3276">
        <v>120.0</v>
      </c>
      <c r="J3276" t="s">
        <v>5670</v>
      </c>
      <c r="K3276" t="s">
        <v>18</v>
      </c>
      <c r="L3276" t="s">
        <v>19</v>
      </c>
    </row>
    <row r="3277" spans="1:12">
      <c r="A3277">
        <v>4209</v>
      </c>
      <c r="B3277" t="s">
        <v>722</v>
      </c>
      <c r="C3277" t="s">
        <v>11348</v>
      </c>
      <c r="D3277" t="s">
        <v>14</v>
      </c>
      <c r="E3277" t="s">
        <v>11349</v>
      </c>
      <c r="F3277" t="s">
        <v>1652</v>
      </c>
      <c r="G3277" t="str">
        <f>"8026041"</f>
        <v>0</v>
      </c>
      <c r="H3277">
        <v>900.0</v>
      </c>
      <c r="I3277">
        <v>120.0</v>
      </c>
      <c r="J3277" t="s">
        <v>6145</v>
      </c>
      <c r="K3277" t="s">
        <v>18</v>
      </c>
      <c r="L3277" t="s">
        <v>19</v>
      </c>
    </row>
    <row r="3278" spans="1:12">
      <c r="A3278">
        <v>4210</v>
      </c>
      <c r="B3278" t="s">
        <v>11350</v>
      </c>
      <c r="C3278" t="s">
        <v>11351</v>
      </c>
      <c r="D3278" t="s">
        <v>45</v>
      </c>
      <c r="E3278" t="s">
        <v>11352</v>
      </c>
      <c r="F3278" t="s">
        <v>81</v>
      </c>
      <c r="G3278" t="str">
        <f>"0093021"</f>
        <v>0</v>
      </c>
      <c r="H3278">
        <v>900.0</v>
      </c>
      <c r="I3278">
        <v>135.0</v>
      </c>
      <c r="J3278" t="s">
        <v>11353</v>
      </c>
      <c r="K3278" t="s">
        <v>18</v>
      </c>
      <c r="L3278" t="s">
        <v>19</v>
      </c>
    </row>
    <row r="3279" spans="1:12">
      <c r="A3279">
        <v>4211</v>
      </c>
      <c r="B3279" t="s">
        <v>4396</v>
      </c>
      <c r="C3279" t="s">
        <v>11354</v>
      </c>
      <c r="D3279" t="s">
        <v>14</v>
      </c>
      <c r="E3279" t="s">
        <v>11355</v>
      </c>
      <c r="F3279" t="s">
        <v>1652</v>
      </c>
      <c r="G3279" t="str">
        <f>"8026041"</f>
        <v>0</v>
      </c>
      <c r="H3279">
        <v>900.0</v>
      </c>
      <c r="I3279">
        <v>120.0</v>
      </c>
      <c r="J3279" t="s">
        <v>11356</v>
      </c>
      <c r="K3279" t="s">
        <v>18</v>
      </c>
      <c r="L3279" t="s">
        <v>19</v>
      </c>
    </row>
    <row r="3280" spans="1:12">
      <c r="A3280">
        <v>4212</v>
      </c>
      <c r="B3280" t="s">
        <v>4134</v>
      </c>
      <c r="C3280" t="s">
        <v>11357</v>
      </c>
      <c r="D3280" t="s">
        <v>14</v>
      </c>
      <c r="E3280" t="s">
        <v>11358</v>
      </c>
      <c r="F3280" t="s">
        <v>1652</v>
      </c>
      <c r="G3280" t="str">
        <f>"8026041"</f>
        <v>0</v>
      </c>
      <c r="H3280">
        <v>900.0</v>
      </c>
      <c r="I3280">
        <v>120.0</v>
      </c>
      <c r="J3280" t="s">
        <v>11359</v>
      </c>
      <c r="K3280" t="s">
        <v>18</v>
      </c>
      <c r="L3280" t="s">
        <v>19</v>
      </c>
    </row>
    <row r="3281" spans="1:12">
      <c r="A3281">
        <v>4213</v>
      </c>
      <c r="B3281" t="s">
        <v>1924</v>
      </c>
      <c r="C3281" t="s">
        <v>11360</v>
      </c>
      <c r="D3281" t="s">
        <v>14</v>
      </c>
      <c r="E3281" t="s">
        <v>11361</v>
      </c>
      <c r="F3281" t="s">
        <v>1652</v>
      </c>
      <c r="G3281" t="str">
        <f>"8026041"</f>
        <v>0</v>
      </c>
      <c r="H3281">
        <v>900.0</v>
      </c>
      <c r="I3281">
        <v>120.0</v>
      </c>
      <c r="J3281" t="s">
        <v>9077</v>
      </c>
      <c r="K3281" t="s">
        <v>18</v>
      </c>
      <c r="L3281" t="s">
        <v>19</v>
      </c>
    </row>
    <row r="3282" spans="1:12">
      <c r="A3282">
        <v>4214</v>
      </c>
      <c r="B3282" t="s">
        <v>4841</v>
      </c>
      <c r="C3282" t="s">
        <v>11362</v>
      </c>
      <c r="D3282" t="s">
        <v>14</v>
      </c>
      <c r="E3282" t="s">
        <v>11363</v>
      </c>
      <c r="F3282" t="s">
        <v>1652</v>
      </c>
      <c r="G3282" t="str">
        <f>"8026041"</f>
        <v>0</v>
      </c>
      <c r="H3282">
        <v>900.0</v>
      </c>
      <c r="I3282">
        <v>120.0</v>
      </c>
      <c r="J3282" t="s">
        <v>6424</v>
      </c>
      <c r="K3282" t="s">
        <v>18</v>
      </c>
      <c r="L3282" t="s">
        <v>19</v>
      </c>
    </row>
    <row r="3283" spans="1:12">
      <c r="A3283">
        <v>4215</v>
      </c>
      <c r="B3283" t="s">
        <v>11364</v>
      </c>
      <c r="C3283" t="s">
        <v>11365</v>
      </c>
      <c r="D3283" t="s">
        <v>45</v>
      </c>
      <c r="E3283" t="s">
        <v>11366</v>
      </c>
      <c r="F3283" t="s">
        <v>1699</v>
      </c>
      <c r="G3283" t="str">
        <f>"9011031"</f>
        <v>0</v>
      </c>
      <c r="H3283">
        <v>900.0</v>
      </c>
      <c r="I3283">
        <v>105.0</v>
      </c>
      <c r="J3283" t="s">
        <v>2395</v>
      </c>
      <c r="K3283" t="s">
        <v>18</v>
      </c>
      <c r="L3283" t="s">
        <v>19</v>
      </c>
    </row>
    <row r="3284" spans="1:12">
      <c r="A3284">
        <v>4216</v>
      </c>
      <c r="B3284" t="s">
        <v>3172</v>
      </c>
      <c r="C3284" t="s">
        <v>11367</v>
      </c>
      <c r="D3284" t="s">
        <v>45</v>
      </c>
      <c r="E3284" t="s">
        <v>11368</v>
      </c>
      <c r="F3284" t="s">
        <v>195</v>
      </c>
      <c r="G3284" t="str">
        <f>"0017051"</f>
        <v>0</v>
      </c>
      <c r="H3284">
        <v>1000.0</v>
      </c>
      <c r="I3284">
        <v>150.0</v>
      </c>
      <c r="J3284" t="s">
        <v>925</v>
      </c>
      <c r="K3284" t="s">
        <v>18</v>
      </c>
      <c r="L3284" t="s">
        <v>19</v>
      </c>
    </row>
    <row r="3285" spans="1:12">
      <c r="A3285">
        <v>4217</v>
      </c>
      <c r="B3285" t="s">
        <v>11369</v>
      </c>
      <c r="C3285" t="s">
        <v>11370</v>
      </c>
      <c r="D3285" t="s">
        <v>45</v>
      </c>
      <c r="E3285" t="s">
        <v>11371</v>
      </c>
      <c r="F3285" t="s">
        <v>81</v>
      </c>
      <c r="G3285" t="str">
        <f>"0093021"</f>
        <v>0</v>
      </c>
      <c r="H3285">
        <v>900.0</v>
      </c>
      <c r="I3285">
        <v>270.0</v>
      </c>
      <c r="J3285" t="s">
        <v>1128</v>
      </c>
      <c r="K3285" t="s">
        <v>18</v>
      </c>
      <c r="L3285" t="s">
        <v>19</v>
      </c>
    </row>
    <row r="3286" spans="1:12">
      <c r="A3286">
        <v>4218</v>
      </c>
      <c r="B3286" t="s">
        <v>11372</v>
      </c>
      <c r="C3286" t="s">
        <v>11373</v>
      </c>
      <c r="D3286" t="s">
        <v>14</v>
      </c>
      <c r="E3286" t="s">
        <v>11374</v>
      </c>
      <c r="F3286" t="s">
        <v>2404</v>
      </c>
      <c r="G3286" t="str">
        <f>"0090934"</f>
        <v>0</v>
      </c>
      <c r="H3286">
        <v>2000.0</v>
      </c>
      <c r="I3286">
        <v>300.0</v>
      </c>
      <c r="J3286" t="s">
        <v>6109</v>
      </c>
      <c r="K3286" t="s">
        <v>18</v>
      </c>
      <c r="L3286" t="s">
        <v>19</v>
      </c>
    </row>
    <row r="3287" spans="1:12">
      <c r="A3287">
        <v>4219</v>
      </c>
      <c r="B3287" t="s">
        <v>11375</v>
      </c>
      <c r="C3287" t="s">
        <v>11376</v>
      </c>
      <c r="D3287" t="s">
        <v>45</v>
      </c>
      <c r="E3287" t="s">
        <v>11377</v>
      </c>
      <c r="F3287" t="s">
        <v>195</v>
      </c>
      <c r="G3287" t="str">
        <f>"0017051"</f>
        <v>0</v>
      </c>
      <c r="H3287">
        <v>1300.0</v>
      </c>
      <c r="I3287">
        <v>195.0</v>
      </c>
      <c r="J3287" t="s">
        <v>11378</v>
      </c>
      <c r="K3287" t="s">
        <v>18</v>
      </c>
      <c r="L3287" t="s">
        <v>19</v>
      </c>
    </row>
    <row r="3288" spans="1:12">
      <c r="A3288">
        <v>4220</v>
      </c>
      <c r="B3288" t="s">
        <v>3529</v>
      </c>
      <c r="C3288" t="s">
        <v>11379</v>
      </c>
      <c r="D3288" t="s">
        <v>14</v>
      </c>
      <c r="E3288" t="s">
        <v>11380</v>
      </c>
      <c r="F3288" t="s">
        <v>5003</v>
      </c>
      <c r="G3288" t="str">
        <f>"9013031"</f>
        <v>0</v>
      </c>
      <c r="H3288">
        <v>900.0</v>
      </c>
      <c r="I3288">
        <v>135.0</v>
      </c>
      <c r="J3288" t="s">
        <v>11381</v>
      </c>
      <c r="K3288" t="s">
        <v>18</v>
      </c>
      <c r="L3288" t="s">
        <v>19</v>
      </c>
    </row>
    <row r="3289" spans="1:12">
      <c r="A3289">
        <v>4221</v>
      </c>
      <c r="B3289" t="s">
        <v>11382</v>
      </c>
      <c r="C3289" t="s">
        <v>11383</v>
      </c>
      <c r="D3289" t="s">
        <v>14</v>
      </c>
      <c r="E3289" t="s">
        <v>11384</v>
      </c>
      <c r="F3289" t="s">
        <v>5003</v>
      </c>
      <c r="G3289" t="str">
        <f>"9013031"</f>
        <v>0</v>
      </c>
      <c r="H3289">
        <v>900.0</v>
      </c>
      <c r="I3289">
        <v>127.5</v>
      </c>
      <c r="J3289" t="s">
        <v>3442</v>
      </c>
      <c r="K3289" t="s">
        <v>18</v>
      </c>
      <c r="L3289" t="s">
        <v>19</v>
      </c>
    </row>
    <row r="3290" spans="1:12">
      <c r="A3290">
        <v>4222</v>
      </c>
      <c r="B3290" t="s">
        <v>11385</v>
      </c>
      <c r="C3290" t="s">
        <v>11386</v>
      </c>
      <c r="D3290" t="s">
        <v>14</v>
      </c>
      <c r="E3290" t="s">
        <v>11387</v>
      </c>
      <c r="F3290" t="s">
        <v>1699</v>
      </c>
      <c r="G3290" t="str">
        <f>"9011031"</f>
        <v>0</v>
      </c>
      <c r="H3290">
        <v>900.0</v>
      </c>
      <c r="I3290">
        <v>105.0</v>
      </c>
      <c r="J3290" t="s">
        <v>9354</v>
      </c>
      <c r="K3290" t="s">
        <v>18</v>
      </c>
      <c r="L3290" t="s">
        <v>19</v>
      </c>
    </row>
    <row r="3291" spans="1:12">
      <c r="A3291">
        <v>4223</v>
      </c>
      <c r="B3291" t="s">
        <v>7568</v>
      </c>
      <c r="C3291" t="s">
        <v>7301</v>
      </c>
      <c r="D3291" t="s">
        <v>14</v>
      </c>
      <c r="E3291" t="s">
        <v>11388</v>
      </c>
      <c r="F3291" t="s">
        <v>1699</v>
      </c>
      <c r="G3291" t="str">
        <f>"9011031"</f>
        <v>0</v>
      </c>
      <c r="H3291">
        <v>900.0</v>
      </c>
      <c r="I3291">
        <v>105.0</v>
      </c>
      <c r="J3291" t="s">
        <v>8234</v>
      </c>
      <c r="K3291" t="s">
        <v>18</v>
      </c>
      <c r="L3291" t="s">
        <v>19</v>
      </c>
    </row>
    <row r="3292" spans="1:12">
      <c r="A3292">
        <v>4224</v>
      </c>
      <c r="B3292" t="s">
        <v>11389</v>
      </c>
      <c r="C3292" t="s">
        <v>11390</v>
      </c>
      <c r="D3292" t="s">
        <v>14</v>
      </c>
      <c r="E3292" t="s">
        <v>11391</v>
      </c>
      <c r="F3292" t="s">
        <v>5331</v>
      </c>
      <c r="G3292" t="str">
        <f>"9062080"</f>
        <v>0</v>
      </c>
      <c r="H3292">
        <v>750.0</v>
      </c>
      <c r="I3292">
        <v>112.5</v>
      </c>
      <c r="J3292" t="s">
        <v>11392</v>
      </c>
      <c r="K3292" t="s">
        <v>18</v>
      </c>
      <c r="L3292" t="s">
        <v>19</v>
      </c>
    </row>
    <row r="3293" spans="1:12">
      <c r="A3293">
        <v>4225</v>
      </c>
      <c r="B3293" t="s">
        <v>11393</v>
      </c>
      <c r="C3293" t="s">
        <v>11394</v>
      </c>
      <c r="D3293" t="s">
        <v>45</v>
      </c>
      <c r="E3293" t="s">
        <v>11395</v>
      </c>
      <c r="F3293" t="s">
        <v>168</v>
      </c>
      <c r="G3293" t="str">
        <f>"8035010"</f>
        <v>0</v>
      </c>
      <c r="H3293">
        <v>900.0</v>
      </c>
      <c r="I3293">
        <v>105.0</v>
      </c>
      <c r="J3293" t="s">
        <v>2256</v>
      </c>
      <c r="K3293" t="s">
        <v>18</v>
      </c>
      <c r="L3293" t="s">
        <v>19</v>
      </c>
    </row>
    <row r="3294" spans="1:12">
      <c r="A3294">
        <v>4226</v>
      </c>
      <c r="B3294" t="s">
        <v>11396</v>
      </c>
      <c r="C3294" t="s">
        <v>11397</v>
      </c>
      <c r="D3294" t="s">
        <v>14</v>
      </c>
      <c r="E3294" t="s">
        <v>11398</v>
      </c>
      <c r="F3294" t="s">
        <v>168</v>
      </c>
      <c r="G3294" t="str">
        <f>"8035010"</f>
        <v>0</v>
      </c>
      <c r="H3294">
        <v>900.0</v>
      </c>
      <c r="I3294">
        <v>105.0</v>
      </c>
      <c r="J3294" t="s">
        <v>2256</v>
      </c>
      <c r="K3294" t="s">
        <v>18</v>
      </c>
      <c r="L3294" t="s">
        <v>19</v>
      </c>
    </row>
    <row r="3295" spans="1:12">
      <c r="A3295">
        <v>4227</v>
      </c>
      <c r="B3295" t="s">
        <v>11399</v>
      </c>
      <c r="C3295" t="s">
        <v>7318</v>
      </c>
      <c r="D3295" t="s">
        <v>14</v>
      </c>
      <c r="E3295" t="s">
        <v>11400</v>
      </c>
      <c r="F3295" t="s">
        <v>1699</v>
      </c>
      <c r="G3295" t="str">
        <f>"9011031"</f>
        <v>0</v>
      </c>
      <c r="H3295">
        <v>900.0</v>
      </c>
      <c r="I3295">
        <v>105.0</v>
      </c>
      <c r="J3295" t="s">
        <v>8234</v>
      </c>
      <c r="K3295" t="s">
        <v>18</v>
      </c>
      <c r="L3295" t="s">
        <v>19</v>
      </c>
    </row>
    <row r="3296" spans="1:12">
      <c r="A3296">
        <v>4228</v>
      </c>
      <c r="B3296" t="s">
        <v>11401</v>
      </c>
      <c r="C3296" t="s">
        <v>10128</v>
      </c>
      <c r="D3296" t="s">
        <v>14</v>
      </c>
      <c r="E3296" t="s">
        <v>11402</v>
      </c>
      <c r="F3296" t="s">
        <v>513</v>
      </c>
      <c r="G3296" t="str">
        <f>"0017052"</f>
        <v>0</v>
      </c>
      <c r="H3296">
        <v>2000.0</v>
      </c>
      <c r="I3296">
        <v>500.0</v>
      </c>
      <c r="J3296" t="s">
        <v>2980</v>
      </c>
      <c r="K3296" t="s">
        <v>18</v>
      </c>
      <c r="L3296" t="s">
        <v>19</v>
      </c>
    </row>
    <row r="3297" spans="1:12">
      <c r="A3297">
        <v>4230</v>
      </c>
      <c r="B3297" t="s">
        <v>11403</v>
      </c>
      <c r="C3297" t="s">
        <v>11404</v>
      </c>
      <c r="D3297" t="s">
        <v>45</v>
      </c>
      <c r="E3297" t="s">
        <v>11405</v>
      </c>
      <c r="F3297" t="s">
        <v>67</v>
      </c>
      <c r="G3297" t="str">
        <f>"8011031"</f>
        <v>0</v>
      </c>
      <c r="H3297">
        <v>2000.0</v>
      </c>
      <c r="I3297">
        <v>300.0</v>
      </c>
      <c r="J3297" t="s">
        <v>11406</v>
      </c>
      <c r="K3297" t="s">
        <v>18</v>
      </c>
      <c r="L3297" t="s">
        <v>19</v>
      </c>
    </row>
    <row r="3298" spans="1:12">
      <c r="A3298">
        <v>4231</v>
      </c>
      <c r="B3298" t="s">
        <v>11407</v>
      </c>
      <c r="C3298" t="s">
        <v>11408</v>
      </c>
      <c r="D3298" t="s">
        <v>45</v>
      </c>
      <c r="E3298" t="s">
        <v>11409</v>
      </c>
      <c r="F3298" t="s">
        <v>124</v>
      </c>
      <c r="G3298" t="str">
        <f>"0071051"</f>
        <v>0</v>
      </c>
      <c r="H3298">
        <v>900.0</v>
      </c>
      <c r="I3298">
        <v>250.5</v>
      </c>
      <c r="J3298" t="s">
        <v>9482</v>
      </c>
      <c r="K3298" t="s">
        <v>18</v>
      </c>
      <c r="L3298" t="s">
        <v>19</v>
      </c>
    </row>
    <row r="3299" spans="1:12">
      <c r="A3299">
        <v>4232</v>
      </c>
      <c r="B3299" t="s">
        <v>11410</v>
      </c>
      <c r="C3299" t="s">
        <v>11411</v>
      </c>
      <c r="D3299" t="s">
        <v>14</v>
      </c>
      <c r="E3299" t="s">
        <v>11412</v>
      </c>
      <c r="F3299" t="s">
        <v>225</v>
      </c>
      <c r="G3299" t="str">
        <f>"0082030"</f>
        <v>0</v>
      </c>
      <c r="H3299">
        <v>2000.0</v>
      </c>
      <c r="I3299">
        <v>300.0</v>
      </c>
      <c r="J3299" t="s">
        <v>4058</v>
      </c>
      <c r="K3299" t="s">
        <v>18</v>
      </c>
      <c r="L3299" t="s">
        <v>19</v>
      </c>
    </row>
    <row r="3300" spans="1:12">
      <c r="A3300">
        <v>4234</v>
      </c>
      <c r="B3300" t="s">
        <v>4930</v>
      </c>
      <c r="C3300" t="s">
        <v>11413</v>
      </c>
      <c r="D3300" t="s">
        <v>14</v>
      </c>
      <c r="E3300" t="s">
        <v>11414</v>
      </c>
      <c r="F3300" t="s">
        <v>1652</v>
      </c>
      <c r="G3300" t="str">
        <f>"8026041"</f>
        <v>0</v>
      </c>
      <c r="H3300">
        <v>900.0</v>
      </c>
      <c r="I3300">
        <v>105.0</v>
      </c>
      <c r="J3300" t="s">
        <v>11415</v>
      </c>
      <c r="K3300" t="s">
        <v>18</v>
      </c>
      <c r="L3300" t="s">
        <v>19</v>
      </c>
    </row>
    <row r="3301" spans="1:12">
      <c r="A3301">
        <v>4235</v>
      </c>
      <c r="B3301" t="s">
        <v>11416</v>
      </c>
      <c r="C3301" t="s">
        <v>11417</v>
      </c>
      <c r="D3301" t="s">
        <v>14</v>
      </c>
      <c r="E3301" t="s">
        <v>11418</v>
      </c>
      <c r="F3301" t="s">
        <v>1652</v>
      </c>
      <c r="G3301" t="str">
        <f>"8026041"</f>
        <v>0</v>
      </c>
      <c r="H3301">
        <v>900.0</v>
      </c>
      <c r="I3301">
        <v>105.0</v>
      </c>
      <c r="J3301" t="s">
        <v>11419</v>
      </c>
      <c r="K3301" t="s">
        <v>18</v>
      </c>
      <c r="L3301" t="s">
        <v>19</v>
      </c>
    </row>
    <row r="3302" spans="1:12">
      <c r="A3302">
        <v>4237</v>
      </c>
      <c r="B3302" t="s">
        <v>8046</v>
      </c>
      <c r="C3302" t="s">
        <v>11420</v>
      </c>
      <c r="D3302" t="s">
        <v>14</v>
      </c>
      <c r="E3302" t="s">
        <v>11421</v>
      </c>
      <c r="F3302" t="s">
        <v>1652</v>
      </c>
      <c r="G3302" t="str">
        <f>"8026041"</f>
        <v>0</v>
      </c>
      <c r="H3302">
        <v>900.0</v>
      </c>
      <c r="I3302">
        <v>105.0</v>
      </c>
      <c r="J3302" t="s">
        <v>7681</v>
      </c>
      <c r="K3302" t="s">
        <v>18</v>
      </c>
      <c r="L3302" t="s">
        <v>19</v>
      </c>
    </row>
    <row r="3303" spans="1:12">
      <c r="A3303">
        <v>4238</v>
      </c>
      <c r="B3303" t="s">
        <v>11422</v>
      </c>
      <c r="C3303" t="s">
        <v>11423</v>
      </c>
      <c r="D3303" t="s">
        <v>45</v>
      </c>
      <c r="E3303" t="s">
        <v>11424</v>
      </c>
      <c r="F3303" t="s">
        <v>81</v>
      </c>
      <c r="G3303" t="str">
        <f>"0093021"</f>
        <v>0</v>
      </c>
      <c r="H3303">
        <v>900.0</v>
      </c>
      <c r="I3303">
        <v>240.0</v>
      </c>
      <c r="J3303" t="s">
        <v>9482</v>
      </c>
      <c r="K3303" t="s">
        <v>18</v>
      </c>
      <c r="L3303" t="s">
        <v>19</v>
      </c>
    </row>
    <row r="3304" spans="1:12">
      <c r="A3304">
        <v>4239</v>
      </c>
      <c r="B3304" t="s">
        <v>11425</v>
      </c>
      <c r="C3304" t="s">
        <v>11426</v>
      </c>
      <c r="D3304" t="s">
        <v>14</v>
      </c>
      <c r="E3304" t="s">
        <v>11427</v>
      </c>
      <c r="F3304" t="s">
        <v>3357</v>
      </c>
      <c r="G3304" t="str">
        <f>"9041021"</f>
        <v>0</v>
      </c>
      <c r="H3304">
        <v>1000.0</v>
      </c>
      <c r="I3304">
        <v>150.0</v>
      </c>
      <c r="J3304" t="s">
        <v>9482</v>
      </c>
      <c r="K3304" t="s">
        <v>18</v>
      </c>
      <c r="L3304" t="s">
        <v>19</v>
      </c>
    </row>
    <row r="3305" spans="1:12">
      <c r="A3305">
        <v>4240</v>
      </c>
      <c r="B3305" t="s">
        <v>6471</v>
      </c>
      <c r="C3305" t="s">
        <v>11428</v>
      </c>
      <c r="D3305" t="s">
        <v>14</v>
      </c>
      <c r="E3305" t="s">
        <v>11429</v>
      </c>
      <c r="F3305" t="s">
        <v>11430</v>
      </c>
      <c r="G3305" t="str">
        <f>"9035050"</f>
        <v>0</v>
      </c>
      <c r="H3305">
        <v>900.0</v>
      </c>
      <c r="I3305">
        <v>120.0</v>
      </c>
      <c r="J3305" t="s">
        <v>11431</v>
      </c>
      <c r="K3305" t="s">
        <v>18</v>
      </c>
      <c r="L3305" t="s">
        <v>19</v>
      </c>
    </row>
    <row r="3306" spans="1:12">
      <c r="A3306">
        <v>4241</v>
      </c>
      <c r="B3306" t="s">
        <v>11432</v>
      </c>
      <c r="C3306" t="s">
        <v>11433</v>
      </c>
      <c r="D3306" t="s">
        <v>45</v>
      </c>
      <c r="E3306" t="s">
        <v>11434</v>
      </c>
      <c r="F3306" t="s">
        <v>4592</v>
      </c>
      <c r="G3306" t="str">
        <f>"8014102"</f>
        <v>0</v>
      </c>
      <c r="H3306">
        <v>2000.0</v>
      </c>
      <c r="I3306">
        <v>300.0</v>
      </c>
      <c r="J3306" t="s">
        <v>11435</v>
      </c>
      <c r="K3306" t="s">
        <v>18</v>
      </c>
      <c r="L3306" t="s">
        <v>19</v>
      </c>
    </row>
    <row r="3307" spans="1:12">
      <c r="A3307">
        <v>4242</v>
      </c>
      <c r="B3307" t="s">
        <v>11436</v>
      </c>
      <c r="C3307" t="s">
        <v>11437</v>
      </c>
      <c r="D3307" t="s">
        <v>45</v>
      </c>
      <c r="E3307" t="s">
        <v>11438</v>
      </c>
      <c r="F3307" t="s">
        <v>4592</v>
      </c>
      <c r="G3307" t="str">
        <f>"8014102"</f>
        <v>0</v>
      </c>
      <c r="H3307">
        <v>2000.0</v>
      </c>
      <c r="I3307">
        <v>300.0</v>
      </c>
      <c r="J3307" t="s">
        <v>11439</v>
      </c>
      <c r="K3307" t="s">
        <v>18</v>
      </c>
      <c r="L3307" t="s">
        <v>19</v>
      </c>
    </row>
    <row r="3308" spans="1:12">
      <c r="A3308">
        <v>4243</v>
      </c>
      <c r="B3308" t="s">
        <v>11440</v>
      </c>
      <c r="C3308" t="s">
        <v>11441</v>
      </c>
      <c r="D3308" t="s">
        <v>45</v>
      </c>
      <c r="E3308" t="s">
        <v>11442</v>
      </c>
      <c r="F3308" t="s">
        <v>4592</v>
      </c>
      <c r="G3308" t="str">
        <f>"8014102"</f>
        <v>0</v>
      </c>
      <c r="H3308">
        <v>2000.0</v>
      </c>
      <c r="I3308">
        <v>300.0</v>
      </c>
      <c r="J3308" t="s">
        <v>1313</v>
      </c>
      <c r="K3308" t="s">
        <v>18</v>
      </c>
      <c r="L3308" t="s">
        <v>19</v>
      </c>
    </row>
    <row r="3309" spans="1:12">
      <c r="A3309">
        <v>4244</v>
      </c>
      <c r="B3309" t="s">
        <v>11443</v>
      </c>
      <c r="C3309" t="s">
        <v>11444</v>
      </c>
      <c r="D3309" t="s">
        <v>45</v>
      </c>
      <c r="E3309" t="s">
        <v>11445</v>
      </c>
      <c r="F3309" t="s">
        <v>195</v>
      </c>
      <c r="G3309" t="str">
        <f>"0017051"</f>
        <v>0</v>
      </c>
      <c r="H3309">
        <v>900.0</v>
      </c>
      <c r="I3309">
        <v>135.0</v>
      </c>
      <c r="J3309" t="s">
        <v>4227</v>
      </c>
      <c r="K3309" t="s">
        <v>18</v>
      </c>
      <c r="L3309" t="s">
        <v>19</v>
      </c>
    </row>
    <row r="3310" spans="1:12">
      <c r="A3310">
        <v>4245</v>
      </c>
      <c r="B3310" t="s">
        <v>11446</v>
      </c>
      <c r="C3310" t="s">
        <v>11447</v>
      </c>
      <c r="D3310" t="s">
        <v>45</v>
      </c>
      <c r="E3310" t="s">
        <v>11448</v>
      </c>
      <c r="F3310" t="s">
        <v>195</v>
      </c>
      <c r="G3310" t="str">
        <f>"0017051"</f>
        <v>0</v>
      </c>
      <c r="H3310">
        <v>1200.0</v>
      </c>
      <c r="I3310">
        <v>360.0</v>
      </c>
      <c r="J3310" t="s">
        <v>11449</v>
      </c>
      <c r="K3310" t="s">
        <v>18</v>
      </c>
      <c r="L3310" t="s">
        <v>19</v>
      </c>
    </row>
    <row r="3311" spans="1:12">
      <c r="A3311">
        <v>4246</v>
      </c>
      <c r="B3311" t="s">
        <v>11450</v>
      </c>
      <c r="C3311" t="s">
        <v>11451</v>
      </c>
      <c r="D3311" t="s">
        <v>45</v>
      </c>
      <c r="E3311" t="s">
        <v>11452</v>
      </c>
      <c r="F3311" t="s">
        <v>195</v>
      </c>
      <c r="G3311" t="str">
        <f>"0017051"</f>
        <v>0</v>
      </c>
      <c r="H3311">
        <v>2000.0</v>
      </c>
      <c r="I3311">
        <v>300.0</v>
      </c>
      <c r="J3311" t="s">
        <v>1489</v>
      </c>
      <c r="K3311" t="s">
        <v>18</v>
      </c>
      <c r="L3311" t="s">
        <v>19</v>
      </c>
    </row>
    <row r="3312" spans="1:12">
      <c r="A3312">
        <v>4247</v>
      </c>
      <c r="B3312" t="s">
        <v>11453</v>
      </c>
      <c r="C3312" t="s">
        <v>11454</v>
      </c>
      <c r="D3312" t="s">
        <v>45</v>
      </c>
      <c r="E3312" t="s">
        <v>11455</v>
      </c>
      <c r="F3312" t="s">
        <v>658</v>
      </c>
      <c r="G3312" t="str">
        <f>"8013061"</f>
        <v>0</v>
      </c>
      <c r="H3312">
        <v>1500.0</v>
      </c>
      <c r="I3312">
        <v>225.0</v>
      </c>
      <c r="J3312" t="s">
        <v>7432</v>
      </c>
      <c r="K3312" t="s">
        <v>18</v>
      </c>
      <c r="L3312" t="s">
        <v>19</v>
      </c>
    </row>
    <row r="3313" spans="1:12">
      <c r="A3313">
        <v>4248</v>
      </c>
      <c r="B3313" t="s">
        <v>5104</v>
      </c>
      <c r="C3313" t="s">
        <v>2185</v>
      </c>
      <c r="D3313" t="s">
        <v>14</v>
      </c>
      <c r="E3313" t="s">
        <v>11456</v>
      </c>
      <c r="F3313" t="s">
        <v>658</v>
      </c>
      <c r="G3313" t="str">
        <f>"8013061"</f>
        <v>0</v>
      </c>
      <c r="H3313">
        <v>1500.0</v>
      </c>
      <c r="I3313">
        <v>225.0</v>
      </c>
      <c r="J3313" t="s">
        <v>11457</v>
      </c>
      <c r="K3313" t="s">
        <v>18</v>
      </c>
      <c r="L3313" t="s">
        <v>19</v>
      </c>
    </row>
    <row r="3314" spans="1:12">
      <c r="A3314">
        <v>4249</v>
      </c>
      <c r="B3314" t="s">
        <v>11458</v>
      </c>
      <c r="C3314" t="s">
        <v>11459</v>
      </c>
      <c r="D3314" t="s">
        <v>45</v>
      </c>
      <c r="E3314" t="s">
        <v>11460</v>
      </c>
      <c r="F3314" t="s">
        <v>658</v>
      </c>
      <c r="G3314" t="str">
        <f>"8013061"</f>
        <v>0</v>
      </c>
      <c r="H3314">
        <v>1500.0</v>
      </c>
      <c r="I3314">
        <v>225.0</v>
      </c>
      <c r="J3314" t="s">
        <v>1988</v>
      </c>
      <c r="K3314" t="s">
        <v>18</v>
      </c>
      <c r="L3314" t="s">
        <v>19</v>
      </c>
    </row>
    <row r="3315" spans="1:12">
      <c r="A3315">
        <v>4250</v>
      </c>
      <c r="B3315" t="s">
        <v>11461</v>
      </c>
      <c r="C3315" t="s">
        <v>11462</v>
      </c>
      <c r="D3315" t="s">
        <v>45</v>
      </c>
      <c r="E3315" t="s">
        <v>11463</v>
      </c>
      <c r="F3315" t="s">
        <v>679</v>
      </c>
      <c r="G3315" t="str">
        <f>"0093051"</f>
        <v>0</v>
      </c>
      <c r="H3315">
        <v>900.0</v>
      </c>
      <c r="I3315">
        <v>135.0</v>
      </c>
      <c r="J3315" t="s">
        <v>422</v>
      </c>
      <c r="K3315" t="s">
        <v>18</v>
      </c>
      <c r="L3315" t="s">
        <v>19</v>
      </c>
    </row>
    <row r="3316" spans="1:12">
      <c r="A3316">
        <v>4251</v>
      </c>
      <c r="B3316" t="s">
        <v>11464</v>
      </c>
      <c r="C3316" t="s">
        <v>11465</v>
      </c>
      <c r="D3316" t="s">
        <v>45</v>
      </c>
      <c r="E3316" t="s">
        <v>11466</v>
      </c>
      <c r="F3316" t="s">
        <v>679</v>
      </c>
      <c r="G3316" t="str">
        <f>"0093051"</f>
        <v>0</v>
      </c>
      <c r="H3316">
        <v>900.0</v>
      </c>
      <c r="I3316">
        <v>270.0</v>
      </c>
      <c r="J3316" t="s">
        <v>11439</v>
      </c>
      <c r="K3316" t="s">
        <v>18</v>
      </c>
      <c r="L3316" t="s">
        <v>19</v>
      </c>
    </row>
    <row r="3317" spans="1:12">
      <c r="A3317">
        <v>4252</v>
      </c>
      <c r="B3317" t="s">
        <v>11467</v>
      </c>
      <c r="C3317" t="s">
        <v>11468</v>
      </c>
      <c r="D3317" t="s">
        <v>45</v>
      </c>
      <c r="E3317" t="s">
        <v>11469</v>
      </c>
      <c r="F3317" t="s">
        <v>679</v>
      </c>
      <c r="G3317" t="str">
        <f>"0093051"</f>
        <v>0</v>
      </c>
      <c r="H3317">
        <v>900.0</v>
      </c>
      <c r="I3317">
        <v>135.0</v>
      </c>
      <c r="J3317" t="s">
        <v>11470</v>
      </c>
      <c r="K3317" t="s">
        <v>18</v>
      </c>
      <c r="L3317" t="s">
        <v>19</v>
      </c>
    </row>
    <row r="3318" spans="1:12">
      <c r="A3318">
        <v>4253</v>
      </c>
      <c r="B3318" t="s">
        <v>11471</v>
      </c>
      <c r="C3318" t="s">
        <v>11472</v>
      </c>
      <c r="D3318" t="s">
        <v>14</v>
      </c>
      <c r="E3318" t="s">
        <v>11473</v>
      </c>
      <c r="F3318" t="s">
        <v>81</v>
      </c>
      <c r="G3318" t="str">
        <f>"0093021"</f>
        <v>0</v>
      </c>
      <c r="H3318">
        <v>900.0</v>
      </c>
      <c r="I3318">
        <v>135.0</v>
      </c>
      <c r="J3318" t="s">
        <v>422</v>
      </c>
      <c r="K3318" t="s">
        <v>18</v>
      </c>
      <c r="L3318" t="s">
        <v>19</v>
      </c>
    </row>
    <row r="3319" spans="1:12">
      <c r="A3319">
        <v>4254</v>
      </c>
      <c r="B3319" t="s">
        <v>11474</v>
      </c>
      <c r="C3319" t="s">
        <v>11475</v>
      </c>
      <c r="D3319" t="s">
        <v>14</v>
      </c>
      <c r="E3319" t="s">
        <v>11476</v>
      </c>
      <c r="F3319" t="s">
        <v>81</v>
      </c>
      <c r="G3319" t="str">
        <f>"0093021"</f>
        <v>0</v>
      </c>
      <c r="H3319">
        <v>1100.0</v>
      </c>
      <c r="I3319">
        <v>165.0</v>
      </c>
      <c r="J3319" t="s">
        <v>5348</v>
      </c>
      <c r="K3319" t="s">
        <v>18</v>
      </c>
      <c r="L3319" t="s">
        <v>19</v>
      </c>
    </row>
    <row r="3320" spans="1:12">
      <c r="A3320">
        <v>4255</v>
      </c>
      <c r="B3320" t="s">
        <v>11477</v>
      </c>
      <c r="C3320" t="s">
        <v>11478</v>
      </c>
      <c r="D3320" t="s">
        <v>14</v>
      </c>
      <c r="E3320" t="s">
        <v>11479</v>
      </c>
      <c r="F3320" t="s">
        <v>81</v>
      </c>
      <c r="G3320" t="str">
        <f>"0093021"</f>
        <v>0</v>
      </c>
      <c r="H3320">
        <v>1000.0</v>
      </c>
      <c r="I3320">
        <v>150.0</v>
      </c>
      <c r="J3320" t="s">
        <v>667</v>
      </c>
      <c r="K3320" t="s">
        <v>18</v>
      </c>
      <c r="L3320" t="s">
        <v>19</v>
      </c>
    </row>
    <row r="3321" spans="1:12">
      <c r="A3321">
        <v>4256</v>
      </c>
      <c r="B3321" t="s">
        <v>11480</v>
      </c>
      <c r="C3321" t="s">
        <v>11481</v>
      </c>
      <c r="D3321" t="s">
        <v>45</v>
      </c>
      <c r="E3321" t="s">
        <v>11482</v>
      </c>
      <c r="F3321" t="s">
        <v>1699</v>
      </c>
      <c r="G3321" t="str">
        <f>"9011031"</f>
        <v>0</v>
      </c>
      <c r="H3321">
        <v>900.0</v>
      </c>
      <c r="I3321">
        <v>105.0</v>
      </c>
      <c r="J3321" t="s">
        <v>169</v>
      </c>
      <c r="K3321" t="s">
        <v>18</v>
      </c>
      <c r="L3321" t="s">
        <v>19</v>
      </c>
    </row>
    <row r="3322" spans="1:12">
      <c r="A3322">
        <v>4257</v>
      </c>
      <c r="B3322" t="s">
        <v>11483</v>
      </c>
      <c r="C3322" t="s">
        <v>11484</v>
      </c>
      <c r="D3322" t="s">
        <v>45</v>
      </c>
      <c r="E3322" t="s">
        <v>11485</v>
      </c>
      <c r="F3322" t="s">
        <v>1699</v>
      </c>
      <c r="G3322" t="str">
        <f>"9011031"</f>
        <v>0</v>
      </c>
      <c r="H3322">
        <v>900.0</v>
      </c>
      <c r="I3322">
        <v>135.0</v>
      </c>
      <c r="J3322" t="s">
        <v>11486</v>
      </c>
      <c r="K3322" t="s">
        <v>18</v>
      </c>
      <c r="L3322" t="s">
        <v>19</v>
      </c>
    </row>
    <row r="3323" spans="1:12">
      <c r="A3323">
        <v>4258</v>
      </c>
      <c r="B3323" t="s">
        <v>11487</v>
      </c>
      <c r="C3323" t="s">
        <v>11488</v>
      </c>
      <c r="D3323" t="s">
        <v>45</v>
      </c>
      <c r="E3323" t="s">
        <v>11489</v>
      </c>
      <c r="F3323" t="s">
        <v>1699</v>
      </c>
      <c r="G3323" t="str">
        <f>"9011031"</f>
        <v>0</v>
      </c>
      <c r="H3323">
        <v>900.0</v>
      </c>
      <c r="I3323">
        <v>0.0</v>
      </c>
      <c r="J3323" t="s">
        <v>11490</v>
      </c>
      <c r="K3323" t="s">
        <v>18</v>
      </c>
      <c r="L3323" t="s">
        <v>19</v>
      </c>
    </row>
    <row r="3324" spans="1:12">
      <c r="A3324">
        <v>4259</v>
      </c>
      <c r="B3324" t="s">
        <v>11491</v>
      </c>
      <c r="C3324" t="s">
        <v>11492</v>
      </c>
      <c r="D3324" t="s">
        <v>14</v>
      </c>
      <c r="E3324" t="s">
        <v>11493</v>
      </c>
      <c r="F3324" t="s">
        <v>36</v>
      </c>
      <c r="G3324" t="str">
        <f>"6034011"</f>
        <v>0</v>
      </c>
      <c r="H3324">
        <v>900.0</v>
      </c>
      <c r="I3324">
        <v>135.0</v>
      </c>
      <c r="J3324" t="s">
        <v>11494</v>
      </c>
      <c r="K3324" t="s">
        <v>18</v>
      </c>
      <c r="L3324" t="s">
        <v>19</v>
      </c>
    </row>
    <row r="3325" spans="1:12">
      <c r="A3325">
        <v>4260</v>
      </c>
      <c r="B3325" t="s">
        <v>11495</v>
      </c>
      <c r="C3325" t="s">
        <v>11496</v>
      </c>
      <c r="D3325" t="s">
        <v>45</v>
      </c>
      <c r="E3325" t="s">
        <v>11497</v>
      </c>
      <c r="F3325" t="s">
        <v>331</v>
      </c>
      <c r="G3325" t="str">
        <f>"0101300"</f>
        <v>0</v>
      </c>
      <c r="H3325">
        <v>900.0</v>
      </c>
      <c r="I3325">
        <v>135.0</v>
      </c>
      <c r="J3325" t="s">
        <v>11498</v>
      </c>
      <c r="K3325" t="s">
        <v>18</v>
      </c>
      <c r="L3325" t="s">
        <v>19</v>
      </c>
    </row>
    <row r="3326" spans="1:12">
      <c r="A3326">
        <v>4262</v>
      </c>
      <c r="B3326" t="s">
        <v>676</v>
      </c>
      <c r="C3326" t="s">
        <v>11499</v>
      </c>
      <c r="D3326" t="s">
        <v>14</v>
      </c>
      <c r="E3326" t="s">
        <v>11500</v>
      </c>
      <c r="F3326" t="s">
        <v>658</v>
      </c>
      <c r="G3326" t="str">
        <f>"8013061"</f>
        <v>0</v>
      </c>
      <c r="H3326">
        <v>1500.0</v>
      </c>
      <c r="I3326">
        <v>225.0</v>
      </c>
      <c r="J3326" t="s">
        <v>1988</v>
      </c>
      <c r="K3326" t="s">
        <v>18</v>
      </c>
      <c r="L3326" t="s">
        <v>19</v>
      </c>
    </row>
    <row r="3327" spans="1:12">
      <c r="A3327">
        <v>4263</v>
      </c>
      <c r="B3327" t="s">
        <v>11501</v>
      </c>
      <c r="C3327" t="s">
        <v>11502</v>
      </c>
      <c r="D3327" t="s">
        <v>45</v>
      </c>
      <c r="E3327" t="s">
        <v>11503</v>
      </c>
      <c r="F3327" t="s">
        <v>4592</v>
      </c>
      <c r="G3327" t="str">
        <f>"8014102"</f>
        <v>0</v>
      </c>
      <c r="H3327">
        <v>2000.0</v>
      </c>
      <c r="I3327">
        <v>300.0</v>
      </c>
      <c r="J3327" t="s">
        <v>362</v>
      </c>
      <c r="K3327" t="s">
        <v>18</v>
      </c>
      <c r="L3327" t="s">
        <v>19</v>
      </c>
    </row>
    <row r="3328" spans="1:12">
      <c r="A3328">
        <v>4264</v>
      </c>
      <c r="B3328" t="s">
        <v>11504</v>
      </c>
      <c r="C3328" t="s">
        <v>11505</v>
      </c>
      <c r="D3328" t="s">
        <v>45</v>
      </c>
      <c r="E3328" t="s">
        <v>11506</v>
      </c>
      <c r="F3328" t="s">
        <v>195</v>
      </c>
      <c r="G3328" t="str">
        <f>"0017051"</f>
        <v>0</v>
      </c>
      <c r="H3328">
        <v>1200.0</v>
      </c>
      <c r="I3328">
        <v>180.0</v>
      </c>
      <c r="J3328" t="s">
        <v>5798</v>
      </c>
      <c r="K3328" t="s">
        <v>18</v>
      </c>
      <c r="L3328" t="s">
        <v>19</v>
      </c>
    </row>
    <row r="3329" spans="1:12">
      <c r="A3329">
        <v>4265</v>
      </c>
      <c r="B3329" t="s">
        <v>11507</v>
      </c>
      <c r="C3329" t="s">
        <v>11508</v>
      </c>
      <c r="D3329" t="s">
        <v>14</v>
      </c>
      <c r="E3329" t="s">
        <v>11509</v>
      </c>
      <c r="F3329" t="s">
        <v>679</v>
      </c>
      <c r="G3329" t="str">
        <f>"0093051"</f>
        <v>0</v>
      </c>
      <c r="H3329">
        <v>800.0</v>
      </c>
      <c r="I3329">
        <v>120.0</v>
      </c>
      <c r="J3329" t="s">
        <v>8055</v>
      </c>
      <c r="K3329" t="s">
        <v>18</v>
      </c>
      <c r="L3329" t="s">
        <v>19</v>
      </c>
    </row>
    <row r="3330" spans="1:12">
      <c r="A3330">
        <v>4267</v>
      </c>
      <c r="B3330" t="s">
        <v>11510</v>
      </c>
      <c r="C3330" t="s">
        <v>11511</v>
      </c>
      <c r="D3330" t="s">
        <v>45</v>
      </c>
      <c r="E3330" t="s">
        <v>11512</v>
      </c>
      <c r="F3330" t="s">
        <v>1699</v>
      </c>
      <c r="G3330" t="str">
        <f>"9011031"</f>
        <v>0</v>
      </c>
      <c r="H3330">
        <v>900.0</v>
      </c>
      <c r="I3330">
        <v>135.0</v>
      </c>
      <c r="J3330" t="s">
        <v>5798</v>
      </c>
      <c r="K3330" t="s">
        <v>18</v>
      </c>
      <c r="L3330" t="s">
        <v>19</v>
      </c>
    </row>
    <row r="3331" spans="1:12">
      <c r="A3331">
        <v>4268</v>
      </c>
      <c r="B3331" t="s">
        <v>11513</v>
      </c>
      <c r="C3331" t="s">
        <v>11514</v>
      </c>
      <c r="D3331" t="s">
        <v>14</v>
      </c>
      <c r="E3331" t="s">
        <v>11515</v>
      </c>
      <c r="F3331" t="s">
        <v>36</v>
      </c>
      <c r="G3331" t="str">
        <f>"6034011"</f>
        <v>0</v>
      </c>
      <c r="H3331">
        <v>900.0</v>
      </c>
      <c r="I3331">
        <v>120.0</v>
      </c>
      <c r="J3331" t="s">
        <v>5798</v>
      </c>
      <c r="K3331" t="s">
        <v>18</v>
      </c>
      <c r="L3331" t="s">
        <v>19</v>
      </c>
    </row>
    <row r="3332" spans="1:12">
      <c r="A3332">
        <v>4269</v>
      </c>
      <c r="B3332" t="s">
        <v>1924</v>
      </c>
      <c r="C3332" t="s">
        <v>11516</v>
      </c>
      <c r="D3332" t="s">
        <v>14</v>
      </c>
      <c r="E3332" t="s">
        <v>11517</v>
      </c>
      <c r="F3332" t="s">
        <v>1987</v>
      </c>
      <c r="G3332" t="str">
        <f>"0012090"</f>
        <v>0</v>
      </c>
      <c r="H3332">
        <v>5000.0</v>
      </c>
      <c r="I3332">
        <v>1145.0</v>
      </c>
      <c r="J3332" t="s">
        <v>1254</v>
      </c>
      <c r="K3332" t="s">
        <v>18</v>
      </c>
      <c r="L3332" t="s">
        <v>19</v>
      </c>
    </row>
    <row r="3333" spans="1:12">
      <c r="A3333">
        <v>4270</v>
      </c>
      <c r="B3333" t="s">
        <v>11518</v>
      </c>
      <c r="C3333" t="s">
        <v>11519</v>
      </c>
      <c r="D3333" t="s">
        <v>45</v>
      </c>
      <c r="E3333" t="s">
        <v>11520</v>
      </c>
      <c r="F3333" t="s">
        <v>2431</v>
      </c>
      <c r="G3333" t="str">
        <f>"0012110"</f>
        <v>0</v>
      </c>
      <c r="H3333">
        <v>3500.0</v>
      </c>
      <c r="I3333">
        <v>500.0</v>
      </c>
      <c r="J3333" t="s">
        <v>1053</v>
      </c>
      <c r="K3333" t="s">
        <v>18</v>
      </c>
      <c r="L3333" t="s">
        <v>19</v>
      </c>
    </row>
    <row r="3334" spans="1:12">
      <c r="A3334">
        <v>4271</v>
      </c>
      <c r="B3334" t="s">
        <v>11521</v>
      </c>
      <c r="C3334" t="s">
        <v>11522</v>
      </c>
      <c r="D3334" t="s">
        <v>14</v>
      </c>
      <c r="E3334" t="s">
        <v>11523</v>
      </c>
      <c r="F3334" t="s">
        <v>2407</v>
      </c>
      <c r="G3334" t="str">
        <f>"0021022"</f>
        <v>0</v>
      </c>
      <c r="H3334">
        <v>3000.0</v>
      </c>
      <c r="I3334">
        <v>450.0</v>
      </c>
      <c r="J3334" t="s">
        <v>7190</v>
      </c>
      <c r="K3334" t="s">
        <v>18</v>
      </c>
      <c r="L3334" t="s">
        <v>19</v>
      </c>
    </row>
    <row r="3335" spans="1:12">
      <c r="A3335">
        <v>4272</v>
      </c>
      <c r="B3335" t="s">
        <v>11524</v>
      </c>
      <c r="C3335" t="s">
        <v>11525</v>
      </c>
      <c r="D3335" t="s">
        <v>14</v>
      </c>
      <c r="E3335" t="s">
        <v>11526</v>
      </c>
      <c r="F3335" t="s">
        <v>960</v>
      </c>
      <c r="G3335" t="str">
        <f>"0021021"</f>
        <v>0</v>
      </c>
      <c r="H3335">
        <v>2500.0</v>
      </c>
      <c r="I3335">
        <v>375.0</v>
      </c>
      <c r="J3335" t="s">
        <v>9688</v>
      </c>
      <c r="K3335" t="s">
        <v>18</v>
      </c>
      <c r="L3335" t="s">
        <v>19</v>
      </c>
    </row>
    <row r="3336" spans="1:12">
      <c r="A3336">
        <v>4273</v>
      </c>
      <c r="B3336" t="s">
        <v>11527</v>
      </c>
      <c r="C3336" t="s">
        <v>11528</v>
      </c>
      <c r="D3336" t="s">
        <v>45</v>
      </c>
      <c r="E3336" t="s">
        <v>11529</v>
      </c>
      <c r="F3336" t="s">
        <v>960</v>
      </c>
      <c r="G3336" t="str">
        <f>"0021021"</f>
        <v>0</v>
      </c>
      <c r="H3336">
        <v>2500.0</v>
      </c>
      <c r="I3336">
        <v>375.0</v>
      </c>
      <c r="J3336" t="s">
        <v>1018</v>
      </c>
      <c r="K3336" t="s">
        <v>18</v>
      </c>
      <c r="L3336" t="s">
        <v>19</v>
      </c>
    </row>
    <row r="3337" spans="1:12">
      <c r="A3337">
        <v>4274</v>
      </c>
      <c r="B3337" t="s">
        <v>4930</v>
      </c>
      <c r="C3337" t="s">
        <v>11530</v>
      </c>
      <c r="D3337" t="s">
        <v>14</v>
      </c>
      <c r="E3337" t="s">
        <v>11531</v>
      </c>
      <c r="F3337" t="s">
        <v>960</v>
      </c>
      <c r="G3337" t="str">
        <f>"0021021"</f>
        <v>0</v>
      </c>
      <c r="H3337">
        <v>2500.0</v>
      </c>
      <c r="I3337">
        <v>375.0</v>
      </c>
      <c r="J3337" t="s">
        <v>1889</v>
      </c>
      <c r="K3337" t="s">
        <v>18</v>
      </c>
      <c r="L3337" t="s">
        <v>19</v>
      </c>
    </row>
    <row r="3338" spans="1:12">
      <c r="A3338">
        <v>4275</v>
      </c>
      <c r="B3338" t="s">
        <v>11532</v>
      </c>
      <c r="C3338" t="s">
        <v>11533</v>
      </c>
      <c r="D3338" t="s">
        <v>14</v>
      </c>
      <c r="E3338" t="s">
        <v>11534</v>
      </c>
      <c r="F3338" t="s">
        <v>2008</v>
      </c>
      <c r="G3338" t="str">
        <f>"0018020"</f>
        <v>0</v>
      </c>
      <c r="H3338">
        <v>4700.0</v>
      </c>
      <c r="I3338">
        <v>400.0</v>
      </c>
      <c r="J3338" t="s">
        <v>3665</v>
      </c>
      <c r="K3338" t="s">
        <v>18</v>
      </c>
      <c r="L3338" t="s">
        <v>19</v>
      </c>
    </row>
    <row r="3339" spans="1:12">
      <c r="A3339">
        <v>4276</v>
      </c>
      <c r="B3339" t="s">
        <v>11535</v>
      </c>
      <c r="C3339" t="s">
        <v>11536</v>
      </c>
      <c r="D3339" t="s">
        <v>14</v>
      </c>
      <c r="E3339" t="s">
        <v>11537</v>
      </c>
      <c r="F3339" t="s">
        <v>11538</v>
      </c>
      <c r="G3339" t="str">
        <f>"0067050"</f>
        <v>0</v>
      </c>
      <c r="H3339">
        <v>3250.0</v>
      </c>
      <c r="I3339">
        <v>500.0</v>
      </c>
      <c r="J3339" t="s">
        <v>4008</v>
      </c>
      <c r="K3339" t="s">
        <v>18</v>
      </c>
      <c r="L3339" t="s">
        <v>19</v>
      </c>
    </row>
    <row r="3340" spans="1:12">
      <c r="A3340">
        <v>5018</v>
      </c>
      <c r="B3340" t="s">
        <v>11539</v>
      </c>
      <c r="C3340" t="s">
        <v>11540</v>
      </c>
      <c r="D3340" t="s">
        <v>45</v>
      </c>
      <c r="E3340" t="s">
        <v>11541</v>
      </c>
      <c r="F3340" t="s">
        <v>322</v>
      </c>
      <c r="G3340" t="str">
        <f>"0091011"</f>
        <v>0</v>
      </c>
      <c r="H3340">
        <v>900.0</v>
      </c>
      <c r="I3340">
        <v>135.0</v>
      </c>
      <c r="J3340" t="s">
        <v>11542</v>
      </c>
      <c r="K3340" t="s">
        <v>11543</v>
      </c>
      <c r="L3340" t="s">
        <v>11544</v>
      </c>
    </row>
    <row r="3341" spans="1:12">
      <c r="A3341">
        <v>5023</v>
      </c>
      <c r="B3341" t="s">
        <v>11545</v>
      </c>
      <c r="C3341" t="s">
        <v>11546</v>
      </c>
      <c r="D3341" t="s">
        <v>45</v>
      </c>
      <c r="E3341" t="s">
        <v>11547</v>
      </c>
      <c r="F3341" t="s">
        <v>81</v>
      </c>
      <c r="G3341" t="str">
        <f>"0093021"</f>
        <v>0</v>
      </c>
      <c r="H3341">
        <v>900.0</v>
      </c>
      <c r="I3341">
        <v>0.0</v>
      </c>
      <c r="J3341" t="s">
        <v>169</v>
      </c>
      <c r="K3341" t="s">
        <v>11543</v>
      </c>
      <c r="L3341" t="s">
        <v>11544</v>
      </c>
    </row>
    <row r="3342" spans="1:12">
      <c r="A3342">
        <v>5032</v>
      </c>
      <c r="B3342" t="s">
        <v>11548</v>
      </c>
      <c r="C3342" t="s">
        <v>11549</v>
      </c>
      <c r="D3342" t="s">
        <v>14</v>
      </c>
      <c r="E3342" t="s">
        <v>11550</v>
      </c>
      <c r="F3342" t="s">
        <v>349</v>
      </c>
      <c r="G3342" t="str">
        <f>"9011040"</f>
        <v>0</v>
      </c>
      <c r="H3342">
        <v>900.0</v>
      </c>
      <c r="I3342">
        <v>175.0</v>
      </c>
      <c r="J3342" t="s">
        <v>11551</v>
      </c>
      <c r="K3342" t="s">
        <v>11543</v>
      </c>
      <c r="L3342" t="s">
        <v>11544</v>
      </c>
    </row>
    <row r="3343" spans="1:12">
      <c r="A3343">
        <v>5033</v>
      </c>
      <c r="B3343" t="s">
        <v>11552</v>
      </c>
      <c r="C3343" t="s">
        <v>11553</v>
      </c>
      <c r="D3343" t="s">
        <v>45</v>
      </c>
      <c r="E3343" t="s">
        <v>11554</v>
      </c>
      <c r="F3343" t="s">
        <v>349</v>
      </c>
      <c r="G3343" t="str">
        <f>"9011040"</f>
        <v>0</v>
      </c>
      <c r="H3343">
        <v>900.0</v>
      </c>
      <c r="I3343">
        <v>135.0</v>
      </c>
      <c r="J3343" t="s">
        <v>11555</v>
      </c>
      <c r="K3343" t="s">
        <v>11543</v>
      </c>
      <c r="L3343" t="s">
        <v>11544</v>
      </c>
    </row>
    <row r="3344" spans="1:12">
      <c r="A3344">
        <v>5041</v>
      </c>
      <c r="B3344" t="s">
        <v>11556</v>
      </c>
      <c r="C3344" t="s">
        <v>11557</v>
      </c>
      <c r="D3344" t="s">
        <v>45</v>
      </c>
      <c r="E3344" t="s">
        <v>11558</v>
      </c>
      <c r="F3344" t="s">
        <v>225</v>
      </c>
      <c r="G3344" t="str">
        <f>"0082030"</f>
        <v>0</v>
      </c>
      <c r="H3344">
        <v>900.0</v>
      </c>
      <c r="I3344">
        <v>135.0</v>
      </c>
      <c r="J3344" t="s">
        <v>11559</v>
      </c>
      <c r="K3344" t="s">
        <v>11543</v>
      </c>
      <c r="L3344" t="s">
        <v>11544</v>
      </c>
    </row>
    <row r="3345" spans="1:12">
      <c r="A3345">
        <v>5042</v>
      </c>
      <c r="B3345" t="s">
        <v>11560</v>
      </c>
      <c r="C3345" t="s">
        <v>11561</v>
      </c>
      <c r="D3345" t="s">
        <v>14</v>
      </c>
      <c r="E3345" t="s">
        <v>11562</v>
      </c>
      <c r="F3345" t="s">
        <v>798</v>
      </c>
      <c r="G3345" t="str">
        <f>"8011021"</f>
        <v>0</v>
      </c>
      <c r="H3345">
        <v>900.0</v>
      </c>
      <c r="I3345">
        <v>435.0</v>
      </c>
      <c r="J3345" t="s">
        <v>4223</v>
      </c>
      <c r="K3345" t="s">
        <v>11543</v>
      </c>
      <c r="L3345" t="s">
        <v>11544</v>
      </c>
    </row>
    <row r="3346" spans="1:12">
      <c r="A3346">
        <v>5045</v>
      </c>
      <c r="B3346" t="s">
        <v>11563</v>
      </c>
      <c r="C3346" t="s">
        <v>11564</v>
      </c>
      <c r="D3346" t="s">
        <v>45</v>
      </c>
      <c r="E3346" t="s">
        <v>11565</v>
      </c>
      <c r="F3346" t="s">
        <v>225</v>
      </c>
      <c r="G3346" t="str">
        <f>"0082030"</f>
        <v>0</v>
      </c>
      <c r="H3346">
        <v>900.0</v>
      </c>
      <c r="I3346">
        <v>135.0</v>
      </c>
      <c r="J3346" t="s">
        <v>7915</v>
      </c>
      <c r="K3346" t="s">
        <v>11543</v>
      </c>
      <c r="L3346" t="s">
        <v>11544</v>
      </c>
    </row>
    <row r="3347" spans="1:12">
      <c r="A3347">
        <v>5072</v>
      </c>
      <c r="B3347" t="s">
        <v>11566</v>
      </c>
      <c r="C3347" t="s">
        <v>11567</v>
      </c>
      <c r="D3347" t="s">
        <v>45</v>
      </c>
      <c r="E3347" t="s">
        <v>11568</v>
      </c>
      <c r="F3347" t="s">
        <v>81</v>
      </c>
      <c r="G3347" t="str">
        <f>"0093021"</f>
        <v>0</v>
      </c>
      <c r="H3347">
        <v>900.0</v>
      </c>
      <c r="I3347">
        <v>0.0</v>
      </c>
      <c r="J3347" t="s">
        <v>3732</v>
      </c>
      <c r="K3347" t="s">
        <v>11543</v>
      </c>
      <c r="L3347" t="s">
        <v>11544</v>
      </c>
    </row>
    <row r="3348" spans="1:12">
      <c r="A3348">
        <v>5078</v>
      </c>
      <c r="B3348" t="s">
        <v>11569</v>
      </c>
      <c r="C3348" t="s">
        <v>11570</v>
      </c>
      <c r="D3348" t="s">
        <v>14</v>
      </c>
      <c r="E3348" t="s">
        <v>11571</v>
      </c>
      <c r="F3348" t="s">
        <v>81</v>
      </c>
      <c r="G3348" t="str">
        <f>"0093021"</f>
        <v>0</v>
      </c>
      <c r="H3348">
        <v>900.0</v>
      </c>
      <c r="I3348">
        <v>0.0</v>
      </c>
      <c r="J3348" t="s">
        <v>3100</v>
      </c>
      <c r="K3348" t="s">
        <v>11543</v>
      </c>
      <c r="L3348" t="s">
        <v>11544</v>
      </c>
    </row>
    <row r="3349" spans="1:12">
      <c r="A3349">
        <v>5080</v>
      </c>
      <c r="B3349" t="s">
        <v>11572</v>
      </c>
      <c r="C3349" t="s">
        <v>11573</v>
      </c>
      <c r="D3349" t="s">
        <v>14</v>
      </c>
      <c r="E3349" t="s">
        <v>11574</v>
      </c>
      <c r="F3349" t="s">
        <v>81</v>
      </c>
      <c r="G3349" t="str">
        <f>"0093021"</f>
        <v>0</v>
      </c>
      <c r="H3349">
        <v>900.0</v>
      </c>
      <c r="I3349">
        <v>300.69</v>
      </c>
      <c r="J3349" t="s">
        <v>11555</v>
      </c>
      <c r="K3349" t="s">
        <v>11543</v>
      </c>
      <c r="L3349" t="s">
        <v>11544</v>
      </c>
    </row>
    <row r="3350" spans="1:12">
      <c r="A3350">
        <v>5097</v>
      </c>
      <c r="B3350" t="s">
        <v>9277</v>
      </c>
      <c r="C3350" t="s">
        <v>11575</v>
      </c>
      <c r="D3350" t="s">
        <v>14</v>
      </c>
      <c r="E3350" t="s">
        <v>11576</v>
      </c>
      <c r="F3350" t="s">
        <v>349</v>
      </c>
      <c r="G3350" t="str">
        <f>"9011040"</f>
        <v>0</v>
      </c>
      <c r="H3350">
        <v>900.0</v>
      </c>
      <c r="I3350">
        <v>385.0</v>
      </c>
      <c r="J3350" t="s">
        <v>11577</v>
      </c>
      <c r="K3350" t="s">
        <v>11543</v>
      </c>
      <c r="L3350" t="s">
        <v>11544</v>
      </c>
    </row>
    <row r="3351" spans="1:12">
      <c r="A3351">
        <v>5105</v>
      </c>
      <c r="B3351" t="s">
        <v>11578</v>
      </c>
      <c r="C3351" t="s">
        <v>11579</v>
      </c>
      <c r="D3351" t="s">
        <v>45</v>
      </c>
      <c r="E3351" t="s">
        <v>11580</v>
      </c>
      <c r="F3351" t="s">
        <v>81</v>
      </c>
      <c r="G3351" t="str">
        <f>"0093021"</f>
        <v>0</v>
      </c>
      <c r="H3351">
        <v>900.0</v>
      </c>
      <c r="I3351">
        <v>0.0</v>
      </c>
      <c r="J3351" t="s">
        <v>1950</v>
      </c>
      <c r="K3351" t="s">
        <v>11543</v>
      </c>
      <c r="L3351" t="s">
        <v>11544</v>
      </c>
    </row>
    <row r="3352" spans="1:12">
      <c r="A3352">
        <v>5113</v>
      </c>
      <c r="B3352" t="s">
        <v>11581</v>
      </c>
      <c r="C3352" t="s">
        <v>11582</v>
      </c>
      <c r="D3352" t="s">
        <v>14</v>
      </c>
      <c r="E3352" t="s">
        <v>11583</v>
      </c>
      <c r="F3352" t="s">
        <v>10432</v>
      </c>
      <c r="G3352" t="str">
        <f>"6034070"</f>
        <v>0</v>
      </c>
      <c r="H3352">
        <v>900.0</v>
      </c>
      <c r="I3352">
        <v>135.0</v>
      </c>
      <c r="J3352" t="s">
        <v>7405</v>
      </c>
      <c r="K3352" t="s">
        <v>11543</v>
      </c>
      <c r="L3352" t="s">
        <v>11544</v>
      </c>
    </row>
    <row r="3353" spans="1:12">
      <c r="A3353">
        <v>5114</v>
      </c>
      <c r="B3353" t="s">
        <v>11584</v>
      </c>
      <c r="C3353" t="s">
        <v>11585</v>
      </c>
      <c r="D3353" t="s">
        <v>45</v>
      </c>
      <c r="E3353" t="s">
        <v>11586</v>
      </c>
      <c r="F3353" t="s">
        <v>1699</v>
      </c>
      <c r="G3353" t="str">
        <f>"9011031"</f>
        <v>0</v>
      </c>
      <c r="H3353">
        <v>900.0</v>
      </c>
      <c r="I3353">
        <v>0.0</v>
      </c>
      <c r="J3353" t="s">
        <v>1578</v>
      </c>
      <c r="K3353" t="s">
        <v>11543</v>
      </c>
      <c r="L3353" t="s">
        <v>11544</v>
      </c>
    </row>
    <row r="3354" spans="1:12">
      <c r="A3354">
        <v>5116</v>
      </c>
      <c r="B3354" t="s">
        <v>11587</v>
      </c>
      <c r="C3354" t="s">
        <v>1844</v>
      </c>
      <c r="D3354" t="s">
        <v>45</v>
      </c>
      <c r="E3354" t="s">
        <v>11588</v>
      </c>
      <c r="F3354" t="s">
        <v>1699</v>
      </c>
      <c r="G3354" t="str">
        <f>"9011031"</f>
        <v>0</v>
      </c>
      <c r="H3354">
        <v>900.0</v>
      </c>
      <c r="I3354">
        <v>105.0</v>
      </c>
      <c r="J3354" t="s">
        <v>11589</v>
      </c>
      <c r="K3354" t="s">
        <v>11543</v>
      </c>
      <c r="L3354" t="s">
        <v>11544</v>
      </c>
    </row>
    <row r="3355" spans="1:12">
      <c r="A3355">
        <v>5119</v>
      </c>
      <c r="B3355" t="s">
        <v>9127</v>
      </c>
      <c r="C3355" t="s">
        <v>11590</v>
      </c>
      <c r="D3355" t="s">
        <v>14</v>
      </c>
      <c r="E3355" t="s">
        <v>11591</v>
      </c>
      <c r="F3355" t="s">
        <v>81</v>
      </c>
      <c r="G3355" t="str">
        <f>"0093021"</f>
        <v>0</v>
      </c>
      <c r="H3355">
        <v>900.0</v>
      </c>
      <c r="I3355">
        <v>0.0</v>
      </c>
      <c r="J3355" t="s">
        <v>1140</v>
      </c>
      <c r="K3355" t="s">
        <v>11543</v>
      </c>
      <c r="L3355" t="s">
        <v>11544</v>
      </c>
    </row>
    <row r="3356" spans="1:12">
      <c r="A3356">
        <v>5122</v>
      </c>
      <c r="B3356" t="s">
        <v>11592</v>
      </c>
      <c r="C3356" t="s">
        <v>11593</v>
      </c>
      <c r="D3356" t="s">
        <v>14</v>
      </c>
      <c r="E3356" t="s">
        <v>11594</v>
      </c>
      <c r="F3356" t="s">
        <v>62</v>
      </c>
      <c r="G3356" t="str">
        <f>"0051010"</f>
        <v>0</v>
      </c>
      <c r="H3356">
        <v>900.0</v>
      </c>
      <c r="I3356">
        <v>120.0</v>
      </c>
      <c r="J3356" t="s">
        <v>7368</v>
      </c>
      <c r="K3356" t="s">
        <v>11543</v>
      </c>
      <c r="L3356" t="s">
        <v>11544</v>
      </c>
    </row>
    <row r="3357" spans="1:12">
      <c r="A3357">
        <v>5126</v>
      </c>
      <c r="B3357" t="s">
        <v>11595</v>
      </c>
      <c r="C3357" t="s">
        <v>11596</v>
      </c>
      <c r="D3357" t="s">
        <v>45</v>
      </c>
      <c r="E3357" t="s">
        <v>11597</v>
      </c>
      <c r="F3357" t="s">
        <v>349</v>
      </c>
      <c r="G3357" t="str">
        <f>"9011040"</f>
        <v>0</v>
      </c>
      <c r="H3357">
        <v>900.0</v>
      </c>
      <c r="I3357">
        <v>0.0</v>
      </c>
      <c r="J3357" t="s">
        <v>5780</v>
      </c>
      <c r="K3357" t="s">
        <v>11543</v>
      </c>
      <c r="L3357" t="s">
        <v>11544</v>
      </c>
    </row>
    <row r="3358" spans="1:12">
      <c r="A3358">
        <v>5127</v>
      </c>
      <c r="B3358" t="s">
        <v>1924</v>
      </c>
      <c r="C3358" t="s">
        <v>11598</v>
      </c>
      <c r="D3358" t="s">
        <v>14</v>
      </c>
      <c r="E3358" t="s">
        <v>11599</v>
      </c>
      <c r="F3358" t="s">
        <v>36</v>
      </c>
      <c r="G3358" t="str">
        <f>"6034011"</f>
        <v>0</v>
      </c>
      <c r="H3358">
        <v>900.0</v>
      </c>
      <c r="I3358">
        <v>135.0</v>
      </c>
      <c r="J3358" t="s">
        <v>7846</v>
      </c>
      <c r="K3358" t="s">
        <v>11543</v>
      </c>
      <c r="L3358" t="s">
        <v>11544</v>
      </c>
    </row>
    <row r="3359" spans="1:12">
      <c r="A3359">
        <v>5130</v>
      </c>
      <c r="B3359" t="s">
        <v>11600</v>
      </c>
      <c r="C3359" t="s">
        <v>3990</v>
      </c>
      <c r="D3359" t="s">
        <v>45</v>
      </c>
      <c r="E3359" t="s">
        <v>11601</v>
      </c>
      <c r="F3359" t="s">
        <v>349</v>
      </c>
      <c r="G3359" t="str">
        <f>"9011040"</f>
        <v>0</v>
      </c>
      <c r="H3359">
        <v>900.0</v>
      </c>
      <c r="I3359">
        <v>105.0</v>
      </c>
      <c r="J3359" t="s">
        <v>2275</v>
      </c>
      <c r="K3359" t="s">
        <v>11543</v>
      </c>
      <c r="L3359" t="s">
        <v>11544</v>
      </c>
    </row>
    <row r="3360" spans="1:12">
      <c r="A3360">
        <v>5133</v>
      </c>
      <c r="B3360" t="s">
        <v>11602</v>
      </c>
      <c r="C3360" t="s">
        <v>11603</v>
      </c>
      <c r="D3360" t="s">
        <v>45</v>
      </c>
      <c r="E3360" t="s">
        <v>11604</v>
      </c>
      <c r="F3360" t="s">
        <v>349</v>
      </c>
      <c r="G3360" t="str">
        <f>"9011040"</f>
        <v>0</v>
      </c>
      <c r="H3360">
        <v>900.0</v>
      </c>
      <c r="I3360">
        <v>0.0</v>
      </c>
      <c r="J3360" t="s">
        <v>929</v>
      </c>
      <c r="K3360" t="s">
        <v>11543</v>
      </c>
      <c r="L3360" t="s">
        <v>11544</v>
      </c>
    </row>
    <row r="3361" spans="1:12">
      <c r="A3361">
        <v>5137</v>
      </c>
      <c r="B3361" t="s">
        <v>11605</v>
      </c>
      <c r="C3361" t="s">
        <v>11606</v>
      </c>
      <c r="D3361" t="s">
        <v>45</v>
      </c>
      <c r="E3361" t="s">
        <v>11607</v>
      </c>
      <c r="F3361" t="s">
        <v>36</v>
      </c>
      <c r="G3361" t="str">
        <f>"6034011"</f>
        <v>0</v>
      </c>
      <c r="H3361">
        <v>900.0</v>
      </c>
      <c r="I3361">
        <v>385.0</v>
      </c>
      <c r="J3361" t="s">
        <v>11555</v>
      </c>
      <c r="K3361" t="s">
        <v>11543</v>
      </c>
      <c r="L3361" t="s">
        <v>11544</v>
      </c>
    </row>
    <row r="3362" spans="1:12">
      <c r="A3362">
        <v>5145</v>
      </c>
      <c r="B3362" t="s">
        <v>11608</v>
      </c>
      <c r="C3362" t="s">
        <v>11609</v>
      </c>
      <c r="D3362" t="s">
        <v>14</v>
      </c>
      <c r="E3362" t="s">
        <v>11610</v>
      </c>
      <c r="F3362" t="s">
        <v>62</v>
      </c>
      <c r="G3362" t="str">
        <f>"0051010"</f>
        <v>0</v>
      </c>
      <c r="H3362">
        <v>1000.0</v>
      </c>
      <c r="I3362">
        <v>200.0</v>
      </c>
      <c r="J3362" t="s">
        <v>11611</v>
      </c>
      <c r="K3362" t="s">
        <v>11543</v>
      </c>
      <c r="L3362" t="s">
        <v>11544</v>
      </c>
    </row>
    <row r="3363" spans="1:12">
      <c r="A3363">
        <v>5146</v>
      </c>
      <c r="B3363" t="s">
        <v>11612</v>
      </c>
      <c r="C3363" t="s">
        <v>11613</v>
      </c>
      <c r="D3363" t="s">
        <v>45</v>
      </c>
      <c r="E3363" t="s">
        <v>11614</v>
      </c>
      <c r="F3363" t="s">
        <v>2427</v>
      </c>
      <c r="G3363" t="str">
        <f>"0054021"</f>
        <v>0</v>
      </c>
      <c r="H3363">
        <v>1500.0</v>
      </c>
      <c r="I3363">
        <v>450.0</v>
      </c>
      <c r="J3363" t="s">
        <v>11615</v>
      </c>
      <c r="K3363" t="s">
        <v>11543</v>
      </c>
      <c r="L3363" t="s">
        <v>11544</v>
      </c>
    </row>
    <row r="3364" spans="1:12">
      <c r="A3364">
        <v>5148</v>
      </c>
      <c r="B3364" t="s">
        <v>11616</v>
      </c>
      <c r="C3364" t="s">
        <v>11617</v>
      </c>
      <c r="D3364" t="s">
        <v>45</v>
      </c>
      <c r="E3364" t="s">
        <v>11618</v>
      </c>
      <c r="F3364" t="s">
        <v>195</v>
      </c>
      <c r="G3364" t="str">
        <f>"0017051"</f>
        <v>0</v>
      </c>
      <c r="H3364">
        <v>1000.0</v>
      </c>
      <c r="I3364">
        <v>450.0</v>
      </c>
      <c r="J3364" t="s">
        <v>4223</v>
      </c>
      <c r="K3364" t="s">
        <v>11543</v>
      </c>
      <c r="L3364" t="s">
        <v>11544</v>
      </c>
    </row>
    <row r="3365" spans="1:12">
      <c r="A3365">
        <v>5162</v>
      </c>
      <c r="B3365" t="s">
        <v>11619</v>
      </c>
      <c r="C3365" t="s">
        <v>11620</v>
      </c>
      <c r="D3365" t="s">
        <v>45</v>
      </c>
      <c r="E3365" t="s">
        <v>11621</v>
      </c>
      <c r="F3365" t="s">
        <v>81</v>
      </c>
      <c r="G3365" t="str">
        <f>"0093021"</f>
        <v>0</v>
      </c>
      <c r="H3365">
        <v>900.0</v>
      </c>
      <c r="I3365">
        <v>135.0</v>
      </c>
      <c r="J3365" t="s">
        <v>3712</v>
      </c>
      <c r="K3365" t="s">
        <v>11543</v>
      </c>
      <c r="L3365" t="s">
        <v>11544</v>
      </c>
    </row>
    <row r="3366" spans="1:12">
      <c r="A3366">
        <v>5164</v>
      </c>
      <c r="B3366" t="s">
        <v>11622</v>
      </c>
      <c r="C3366" t="s">
        <v>11623</v>
      </c>
      <c r="D3366" t="s">
        <v>14</v>
      </c>
      <c r="E3366" t="s">
        <v>11624</v>
      </c>
      <c r="F3366" t="s">
        <v>195</v>
      </c>
      <c r="G3366" t="str">
        <f>"0017051"</f>
        <v>0</v>
      </c>
      <c r="H3366">
        <v>1200.0</v>
      </c>
      <c r="I3366">
        <v>180.0</v>
      </c>
      <c r="J3366" t="s">
        <v>48</v>
      </c>
      <c r="K3366" t="s">
        <v>11543</v>
      </c>
      <c r="L3366" t="s">
        <v>11544</v>
      </c>
    </row>
    <row r="3367" spans="1:12">
      <c r="A3367">
        <v>5166</v>
      </c>
      <c r="B3367" t="s">
        <v>3836</v>
      </c>
      <c r="C3367" t="s">
        <v>11625</v>
      </c>
      <c r="D3367" t="s">
        <v>14</v>
      </c>
      <c r="E3367" t="s">
        <v>11626</v>
      </c>
      <c r="F3367" t="s">
        <v>349</v>
      </c>
      <c r="G3367" t="str">
        <f>"9011040"</f>
        <v>0</v>
      </c>
      <c r="H3367">
        <v>900.0</v>
      </c>
      <c r="I3367">
        <v>105.0</v>
      </c>
      <c r="J3367" t="s">
        <v>11627</v>
      </c>
      <c r="K3367" t="s">
        <v>11543</v>
      </c>
      <c r="L3367" t="s">
        <v>11544</v>
      </c>
    </row>
    <row r="3368" spans="1:12">
      <c r="A3368">
        <v>5170</v>
      </c>
      <c r="B3368" t="s">
        <v>11628</v>
      </c>
      <c r="C3368" t="s">
        <v>3530</v>
      </c>
      <c r="D3368" t="s">
        <v>45</v>
      </c>
      <c r="E3368" t="s">
        <v>11629</v>
      </c>
      <c r="F3368" t="s">
        <v>81</v>
      </c>
      <c r="G3368" t="str">
        <f>"0093021"</f>
        <v>0</v>
      </c>
      <c r="H3368">
        <v>900.0</v>
      </c>
      <c r="I3368">
        <v>135.0</v>
      </c>
      <c r="J3368" t="s">
        <v>573</v>
      </c>
      <c r="K3368" t="s">
        <v>11543</v>
      </c>
      <c r="L3368" t="s">
        <v>11544</v>
      </c>
    </row>
    <row r="3369" spans="1:12">
      <c r="A3369">
        <v>5171</v>
      </c>
      <c r="B3369" t="s">
        <v>11630</v>
      </c>
      <c r="C3369" t="s">
        <v>11631</v>
      </c>
      <c r="D3369" t="s">
        <v>14</v>
      </c>
      <c r="E3369" t="s">
        <v>11632</v>
      </c>
      <c r="F3369" t="s">
        <v>81</v>
      </c>
      <c r="G3369" t="str">
        <f>"0093021"</f>
        <v>0</v>
      </c>
      <c r="H3369">
        <v>900.0</v>
      </c>
      <c r="I3369">
        <v>105.0</v>
      </c>
      <c r="J3369" t="s">
        <v>11633</v>
      </c>
      <c r="K3369" t="s">
        <v>11543</v>
      </c>
      <c r="L3369" t="s">
        <v>11544</v>
      </c>
    </row>
    <row r="3370" spans="1:12">
      <c r="A3370">
        <v>5174</v>
      </c>
      <c r="B3370" t="s">
        <v>11634</v>
      </c>
      <c r="C3370" t="s">
        <v>11635</v>
      </c>
      <c r="D3370" t="s">
        <v>14</v>
      </c>
      <c r="E3370" t="s">
        <v>11636</v>
      </c>
      <c r="F3370" t="s">
        <v>81</v>
      </c>
      <c r="G3370" t="str">
        <f>"0093021"</f>
        <v>0</v>
      </c>
      <c r="H3370">
        <v>900.0</v>
      </c>
      <c r="I3370">
        <v>135.0</v>
      </c>
      <c r="J3370" t="s">
        <v>3712</v>
      </c>
      <c r="K3370" t="s">
        <v>11543</v>
      </c>
      <c r="L3370" t="s">
        <v>11544</v>
      </c>
    </row>
    <row r="3371" spans="1:12">
      <c r="A3371">
        <v>5186</v>
      </c>
      <c r="B3371" t="s">
        <v>11637</v>
      </c>
      <c r="C3371" t="s">
        <v>11638</v>
      </c>
      <c r="D3371" t="s">
        <v>45</v>
      </c>
      <c r="E3371" t="s">
        <v>11639</v>
      </c>
      <c r="F3371" t="s">
        <v>243</v>
      </c>
      <c r="G3371" t="str">
        <f>"0095050"</f>
        <v>0</v>
      </c>
      <c r="H3371">
        <v>900.0</v>
      </c>
      <c r="I3371">
        <v>0.0</v>
      </c>
      <c r="J3371" t="s">
        <v>11640</v>
      </c>
      <c r="K3371" t="s">
        <v>11543</v>
      </c>
      <c r="L3371" t="s">
        <v>11544</v>
      </c>
    </row>
    <row r="3372" spans="1:12">
      <c r="A3372">
        <v>5191</v>
      </c>
      <c r="B3372" t="s">
        <v>11641</v>
      </c>
      <c r="C3372" t="s">
        <v>11642</v>
      </c>
      <c r="D3372" t="s">
        <v>14</v>
      </c>
      <c r="E3372" t="s">
        <v>11643</v>
      </c>
      <c r="F3372" t="s">
        <v>349</v>
      </c>
      <c r="G3372" t="str">
        <f>"9011040"</f>
        <v>0</v>
      </c>
      <c r="H3372">
        <v>900.0</v>
      </c>
      <c r="I3372">
        <v>135.0</v>
      </c>
      <c r="J3372" t="s">
        <v>1140</v>
      </c>
      <c r="K3372" t="s">
        <v>11543</v>
      </c>
      <c r="L3372" t="s">
        <v>11544</v>
      </c>
    </row>
    <row r="3373" spans="1:12">
      <c r="A3373">
        <v>5195</v>
      </c>
      <c r="B3373" t="s">
        <v>866</v>
      </c>
      <c r="C3373" t="s">
        <v>11644</v>
      </c>
      <c r="D3373" t="s">
        <v>14</v>
      </c>
      <c r="E3373" t="s">
        <v>11645</v>
      </c>
      <c r="F3373" t="s">
        <v>349</v>
      </c>
      <c r="G3373" t="str">
        <f>"9011040"</f>
        <v>0</v>
      </c>
      <c r="H3373">
        <v>900.0</v>
      </c>
      <c r="I3373">
        <v>105.0</v>
      </c>
      <c r="J3373" t="s">
        <v>11646</v>
      </c>
      <c r="K3373" t="s">
        <v>11543</v>
      </c>
      <c r="L3373" t="s">
        <v>11544</v>
      </c>
    </row>
    <row r="3374" spans="1:12">
      <c r="A3374">
        <v>5200</v>
      </c>
      <c r="B3374" t="s">
        <v>11647</v>
      </c>
      <c r="C3374" t="s">
        <v>11648</v>
      </c>
      <c r="D3374" t="s">
        <v>45</v>
      </c>
      <c r="E3374" t="s">
        <v>11649</v>
      </c>
      <c r="F3374" t="s">
        <v>182</v>
      </c>
      <c r="G3374" t="str">
        <f>"0095011"</f>
        <v>0</v>
      </c>
      <c r="H3374">
        <v>900.0</v>
      </c>
      <c r="I3374">
        <v>105.0</v>
      </c>
      <c r="J3374" t="s">
        <v>11650</v>
      </c>
      <c r="K3374" t="s">
        <v>11543</v>
      </c>
      <c r="L3374" t="s">
        <v>11544</v>
      </c>
    </row>
    <row r="3375" spans="1:12">
      <c r="A3375">
        <v>5205</v>
      </c>
      <c r="B3375" t="s">
        <v>11651</v>
      </c>
      <c r="C3375" t="s">
        <v>11652</v>
      </c>
      <c r="D3375" t="s">
        <v>45</v>
      </c>
      <c r="E3375" t="s">
        <v>11653</v>
      </c>
      <c r="F3375" t="s">
        <v>3927</v>
      </c>
      <c r="G3375" t="str">
        <f>"0035080"</f>
        <v>0</v>
      </c>
      <c r="H3375">
        <v>2000.0</v>
      </c>
      <c r="I3375">
        <v>300.0</v>
      </c>
      <c r="J3375" t="s">
        <v>6615</v>
      </c>
      <c r="K3375" t="s">
        <v>11543</v>
      </c>
      <c r="L3375" t="s">
        <v>11544</v>
      </c>
    </row>
    <row r="3376" spans="1:12">
      <c r="A3376">
        <v>5210</v>
      </c>
      <c r="B3376" t="s">
        <v>11654</v>
      </c>
      <c r="C3376" t="s">
        <v>11655</v>
      </c>
      <c r="D3376" t="s">
        <v>45</v>
      </c>
      <c r="E3376" t="s">
        <v>11656</v>
      </c>
      <c r="F3376" t="s">
        <v>696</v>
      </c>
      <c r="G3376" t="str">
        <f>"3027021"</f>
        <v>0</v>
      </c>
      <c r="H3376">
        <v>900.0</v>
      </c>
      <c r="I3376">
        <v>535.0</v>
      </c>
      <c r="J3376" t="s">
        <v>11657</v>
      </c>
      <c r="K3376" t="s">
        <v>11543</v>
      </c>
      <c r="L3376" t="s">
        <v>11544</v>
      </c>
    </row>
    <row r="3377" spans="1:12">
      <c r="A3377">
        <v>5221</v>
      </c>
      <c r="B3377" t="s">
        <v>5419</v>
      </c>
      <c r="C3377" t="s">
        <v>11658</v>
      </c>
      <c r="D3377" t="s">
        <v>45</v>
      </c>
      <c r="E3377" t="s">
        <v>11659</v>
      </c>
      <c r="F3377" t="s">
        <v>322</v>
      </c>
      <c r="G3377" t="str">
        <f>"0091011"</f>
        <v>0</v>
      </c>
      <c r="H3377">
        <v>900.0</v>
      </c>
      <c r="I3377">
        <v>105.0</v>
      </c>
      <c r="J3377" t="s">
        <v>11660</v>
      </c>
      <c r="K3377" t="s">
        <v>11543</v>
      </c>
      <c r="L3377" t="s">
        <v>11544</v>
      </c>
    </row>
    <row r="3378" spans="1:12">
      <c r="A3378">
        <v>5222</v>
      </c>
      <c r="B3378" t="s">
        <v>11661</v>
      </c>
      <c r="C3378" t="s">
        <v>11662</v>
      </c>
      <c r="D3378" t="s">
        <v>45</v>
      </c>
      <c r="E3378" t="s">
        <v>11663</v>
      </c>
      <c r="F3378" t="s">
        <v>81</v>
      </c>
      <c r="G3378" t="str">
        <f>"0093021"</f>
        <v>0</v>
      </c>
      <c r="H3378">
        <v>900.0</v>
      </c>
      <c r="I3378">
        <v>0.0</v>
      </c>
      <c r="J3378" t="s">
        <v>9303</v>
      </c>
      <c r="K3378" t="s">
        <v>11543</v>
      </c>
      <c r="L3378" t="s">
        <v>11544</v>
      </c>
    </row>
    <row r="3379" spans="1:12">
      <c r="A3379">
        <v>5232</v>
      </c>
      <c r="B3379" t="s">
        <v>11664</v>
      </c>
      <c r="C3379" t="s">
        <v>2603</v>
      </c>
      <c r="D3379" t="s">
        <v>45</v>
      </c>
      <c r="E3379" t="s">
        <v>11665</v>
      </c>
      <c r="F3379" t="s">
        <v>81</v>
      </c>
      <c r="G3379" t="str">
        <f>"0093021"</f>
        <v>0</v>
      </c>
      <c r="H3379">
        <v>900.0</v>
      </c>
      <c r="I3379">
        <v>0.0</v>
      </c>
      <c r="J3379" t="s">
        <v>11666</v>
      </c>
      <c r="K3379" t="s">
        <v>11543</v>
      </c>
      <c r="L3379" t="s">
        <v>11544</v>
      </c>
    </row>
    <row r="3380" spans="1:12">
      <c r="A3380">
        <v>5234</v>
      </c>
      <c r="B3380" t="s">
        <v>11667</v>
      </c>
      <c r="C3380" t="s">
        <v>11668</v>
      </c>
      <c r="D3380" t="s">
        <v>14</v>
      </c>
      <c r="E3380" t="s">
        <v>11669</v>
      </c>
      <c r="F3380" t="s">
        <v>81</v>
      </c>
      <c r="G3380" t="str">
        <f>"0093021"</f>
        <v>0</v>
      </c>
      <c r="H3380">
        <v>900.0</v>
      </c>
      <c r="I3380">
        <v>0.0</v>
      </c>
      <c r="J3380" t="s">
        <v>11670</v>
      </c>
      <c r="K3380" t="s">
        <v>11543</v>
      </c>
      <c r="L3380" t="s">
        <v>11544</v>
      </c>
    </row>
    <row r="3381" spans="1:12">
      <c r="A3381">
        <v>5242</v>
      </c>
      <c r="B3381" t="s">
        <v>9277</v>
      </c>
      <c r="C3381" t="s">
        <v>11671</v>
      </c>
      <c r="D3381" t="s">
        <v>14</v>
      </c>
      <c r="E3381" t="s">
        <v>11672</v>
      </c>
      <c r="F3381" t="s">
        <v>81</v>
      </c>
      <c r="G3381" t="str">
        <f>"0093021"</f>
        <v>0</v>
      </c>
      <c r="H3381">
        <v>1100.0</v>
      </c>
      <c r="I3381">
        <v>120.0</v>
      </c>
      <c r="J3381" t="s">
        <v>169</v>
      </c>
      <c r="K3381" t="s">
        <v>11543</v>
      </c>
      <c r="L3381" t="s">
        <v>11544</v>
      </c>
    </row>
    <row r="3382" spans="1:12">
      <c r="A3382">
        <v>5244</v>
      </c>
      <c r="B3382" t="s">
        <v>11673</v>
      </c>
      <c r="C3382" t="s">
        <v>11674</v>
      </c>
      <c r="D3382" t="s">
        <v>45</v>
      </c>
      <c r="E3382" t="s">
        <v>11675</v>
      </c>
      <c r="F3382" t="s">
        <v>47</v>
      </c>
      <c r="G3382" t="str">
        <f>"8033011"</f>
        <v>0</v>
      </c>
      <c r="H3382">
        <v>900.0</v>
      </c>
      <c r="I3382">
        <v>120.0</v>
      </c>
      <c r="J3382" t="s">
        <v>1029</v>
      </c>
      <c r="K3382" t="s">
        <v>11543</v>
      </c>
      <c r="L3382" t="s">
        <v>11544</v>
      </c>
    </row>
    <row r="3383" spans="1:12">
      <c r="A3383">
        <v>5252</v>
      </c>
      <c r="B3383" t="s">
        <v>11676</v>
      </c>
      <c r="C3383" t="s">
        <v>11677</v>
      </c>
      <c r="D3383" t="s">
        <v>45</v>
      </c>
      <c r="E3383" t="s">
        <v>11678</v>
      </c>
      <c r="F3383" t="s">
        <v>81</v>
      </c>
      <c r="G3383" t="str">
        <f>"0093021"</f>
        <v>0</v>
      </c>
      <c r="H3383">
        <v>900.0</v>
      </c>
      <c r="I3383">
        <v>135.0</v>
      </c>
      <c r="J3383" t="s">
        <v>11679</v>
      </c>
      <c r="K3383" t="s">
        <v>11543</v>
      </c>
      <c r="L3383" t="s">
        <v>11544</v>
      </c>
    </row>
    <row r="3384" spans="1:12">
      <c r="A3384">
        <v>5254</v>
      </c>
      <c r="B3384" t="s">
        <v>11680</v>
      </c>
      <c r="C3384" t="s">
        <v>11681</v>
      </c>
      <c r="D3384" t="s">
        <v>14</v>
      </c>
      <c r="E3384" t="s">
        <v>11682</v>
      </c>
      <c r="F3384" t="s">
        <v>1652</v>
      </c>
      <c r="G3384" t="str">
        <f>"8026041"</f>
        <v>0</v>
      </c>
      <c r="H3384">
        <v>900.0</v>
      </c>
      <c r="I3384">
        <v>0.0</v>
      </c>
      <c r="J3384" t="s">
        <v>11683</v>
      </c>
      <c r="K3384" t="s">
        <v>11543</v>
      </c>
      <c r="L3384" t="s">
        <v>11544</v>
      </c>
    </row>
    <row r="3385" spans="1:12">
      <c r="A3385">
        <v>5256</v>
      </c>
      <c r="B3385" t="s">
        <v>11684</v>
      </c>
      <c r="C3385" t="s">
        <v>11685</v>
      </c>
      <c r="D3385" t="s">
        <v>45</v>
      </c>
      <c r="E3385" t="s">
        <v>11686</v>
      </c>
      <c r="F3385" t="s">
        <v>81</v>
      </c>
      <c r="G3385" t="str">
        <f>"0093021"</f>
        <v>0</v>
      </c>
      <c r="H3385">
        <v>900.0</v>
      </c>
      <c r="I3385">
        <v>0.0</v>
      </c>
      <c r="J3385" t="s">
        <v>1950</v>
      </c>
      <c r="K3385" t="s">
        <v>11543</v>
      </c>
      <c r="L3385" t="s">
        <v>11544</v>
      </c>
    </row>
    <row r="3386" spans="1:12">
      <c r="A3386">
        <v>5261</v>
      </c>
      <c r="B3386" t="s">
        <v>11687</v>
      </c>
      <c r="C3386" t="s">
        <v>11688</v>
      </c>
      <c r="D3386" t="s">
        <v>14</v>
      </c>
      <c r="E3386" t="s">
        <v>11689</v>
      </c>
      <c r="F3386" t="s">
        <v>81</v>
      </c>
      <c r="G3386" t="str">
        <f>"0093021"</f>
        <v>0</v>
      </c>
      <c r="H3386">
        <v>900.0</v>
      </c>
      <c r="I3386">
        <v>0.0</v>
      </c>
      <c r="J3386" t="s">
        <v>3473</v>
      </c>
      <c r="K3386" t="s">
        <v>11543</v>
      </c>
      <c r="L3386" t="s">
        <v>11544</v>
      </c>
    </row>
    <row r="3387" spans="1:12">
      <c r="A3387">
        <v>5267</v>
      </c>
      <c r="B3387" t="s">
        <v>11690</v>
      </c>
      <c r="C3387" t="s">
        <v>11691</v>
      </c>
      <c r="D3387" t="s">
        <v>45</v>
      </c>
      <c r="E3387" t="s">
        <v>11692</v>
      </c>
      <c r="F3387" t="s">
        <v>195</v>
      </c>
      <c r="G3387" t="str">
        <f>"0017051"</f>
        <v>0</v>
      </c>
      <c r="H3387">
        <v>900.0</v>
      </c>
      <c r="I3387">
        <v>120.0</v>
      </c>
      <c r="J3387" t="s">
        <v>11693</v>
      </c>
      <c r="K3387" t="s">
        <v>11543</v>
      </c>
      <c r="L3387" t="s">
        <v>11544</v>
      </c>
    </row>
    <row r="3388" spans="1:12">
      <c r="A3388">
        <v>5268</v>
      </c>
      <c r="B3388" t="s">
        <v>6106</v>
      </c>
      <c r="C3388" t="s">
        <v>11694</v>
      </c>
      <c r="D3388" t="s">
        <v>14</v>
      </c>
      <c r="E3388" t="s">
        <v>11695</v>
      </c>
      <c r="F3388" t="s">
        <v>36</v>
      </c>
      <c r="G3388" t="str">
        <f>"6034011"</f>
        <v>0</v>
      </c>
      <c r="H3388">
        <v>800.0</v>
      </c>
      <c r="I3388">
        <v>0.0</v>
      </c>
      <c r="J3388" t="s">
        <v>11696</v>
      </c>
      <c r="K3388" t="s">
        <v>11543</v>
      </c>
      <c r="L3388" t="s">
        <v>11544</v>
      </c>
    </row>
    <row r="3389" spans="1:12">
      <c r="A3389">
        <v>5269</v>
      </c>
      <c r="B3389" t="s">
        <v>11697</v>
      </c>
      <c r="C3389" t="s">
        <v>11698</v>
      </c>
      <c r="D3389" t="s">
        <v>45</v>
      </c>
      <c r="E3389" t="s">
        <v>11699</v>
      </c>
      <c r="F3389" t="s">
        <v>455</v>
      </c>
      <c r="G3389" t="str">
        <f>"1021030"</f>
        <v>0</v>
      </c>
      <c r="H3389">
        <v>900.0</v>
      </c>
      <c r="I3389">
        <v>105.0</v>
      </c>
      <c r="J3389" t="s">
        <v>4988</v>
      </c>
      <c r="K3389" t="s">
        <v>11543</v>
      </c>
      <c r="L3389" t="s">
        <v>11544</v>
      </c>
    </row>
    <row r="3390" spans="1:12">
      <c r="A3390">
        <v>5270</v>
      </c>
      <c r="B3390" t="s">
        <v>11700</v>
      </c>
      <c r="C3390" t="s">
        <v>11701</v>
      </c>
      <c r="D3390" t="s">
        <v>45</v>
      </c>
      <c r="E3390" t="s">
        <v>11702</v>
      </c>
      <c r="F3390" t="s">
        <v>455</v>
      </c>
      <c r="G3390" t="str">
        <f>"1021030"</f>
        <v>0</v>
      </c>
      <c r="H3390">
        <v>900.0</v>
      </c>
      <c r="I3390">
        <v>135.0</v>
      </c>
      <c r="J3390" t="s">
        <v>11703</v>
      </c>
      <c r="K3390" t="s">
        <v>11543</v>
      </c>
      <c r="L3390" t="s">
        <v>11544</v>
      </c>
    </row>
    <row r="3391" spans="1:12">
      <c r="A3391">
        <v>5273</v>
      </c>
      <c r="B3391" t="s">
        <v>11704</v>
      </c>
      <c r="C3391" t="s">
        <v>11705</v>
      </c>
      <c r="D3391" t="s">
        <v>14</v>
      </c>
      <c r="E3391" t="s">
        <v>11706</v>
      </c>
      <c r="F3391" t="s">
        <v>67</v>
      </c>
      <c r="G3391" t="str">
        <f>"8011031"</f>
        <v>0</v>
      </c>
      <c r="H3391">
        <v>1500.0</v>
      </c>
      <c r="I3391">
        <v>0.0</v>
      </c>
      <c r="J3391" t="s">
        <v>11707</v>
      </c>
      <c r="K3391" t="s">
        <v>11543</v>
      </c>
      <c r="L3391" t="s">
        <v>11544</v>
      </c>
    </row>
    <row r="3392" spans="1:12">
      <c r="A3392">
        <v>5282</v>
      </c>
      <c r="B3392" t="s">
        <v>3172</v>
      </c>
      <c r="C3392" t="s">
        <v>9751</v>
      </c>
      <c r="D3392" t="s">
        <v>45</v>
      </c>
      <c r="E3392" t="s">
        <v>11708</v>
      </c>
      <c r="F3392" t="s">
        <v>67</v>
      </c>
      <c r="G3392" t="str">
        <f>"8011031"</f>
        <v>0</v>
      </c>
      <c r="H3392">
        <v>1500.0</v>
      </c>
      <c r="I3392">
        <v>0.0</v>
      </c>
      <c r="J3392" t="s">
        <v>48</v>
      </c>
      <c r="K3392" t="s">
        <v>11543</v>
      </c>
      <c r="L3392" t="s">
        <v>11544</v>
      </c>
    </row>
    <row r="3393" spans="1:12">
      <c r="A3393">
        <v>5288</v>
      </c>
      <c r="B3393" t="s">
        <v>11709</v>
      </c>
      <c r="C3393" t="s">
        <v>11710</v>
      </c>
      <c r="D3393" t="s">
        <v>45</v>
      </c>
      <c r="E3393" t="s">
        <v>11711</v>
      </c>
      <c r="F3393" t="s">
        <v>81</v>
      </c>
      <c r="G3393" t="str">
        <f>"0093021"</f>
        <v>0</v>
      </c>
      <c r="H3393">
        <v>900.0</v>
      </c>
      <c r="I3393">
        <v>105.0</v>
      </c>
      <c r="J3393" t="s">
        <v>11712</v>
      </c>
      <c r="K3393" t="s">
        <v>11543</v>
      </c>
      <c r="L3393" t="s">
        <v>11544</v>
      </c>
    </row>
    <row r="3394" spans="1:12">
      <c r="A3394">
        <v>5294</v>
      </c>
      <c r="B3394" t="s">
        <v>1137</v>
      </c>
      <c r="C3394" t="s">
        <v>11713</v>
      </c>
      <c r="D3394" t="s">
        <v>14</v>
      </c>
      <c r="E3394" t="s">
        <v>11714</v>
      </c>
      <c r="F3394" t="s">
        <v>67</v>
      </c>
      <c r="G3394" t="str">
        <f>"8011031"</f>
        <v>0</v>
      </c>
      <c r="H3394">
        <v>1500.0</v>
      </c>
      <c r="I3394">
        <v>225.0</v>
      </c>
      <c r="J3394" t="s">
        <v>11715</v>
      </c>
      <c r="K3394" t="s">
        <v>11543</v>
      </c>
      <c r="L3394" t="s">
        <v>11544</v>
      </c>
    </row>
    <row r="3395" spans="1:12">
      <c r="A3395">
        <v>5300</v>
      </c>
      <c r="B3395" t="s">
        <v>11716</v>
      </c>
      <c r="C3395" t="s">
        <v>11717</v>
      </c>
      <c r="D3395" t="s">
        <v>45</v>
      </c>
      <c r="E3395" t="s">
        <v>11718</v>
      </c>
      <c r="F3395" t="s">
        <v>243</v>
      </c>
      <c r="G3395" t="str">
        <f>"0095050"</f>
        <v>0</v>
      </c>
      <c r="H3395">
        <v>900.0</v>
      </c>
      <c r="I3395">
        <v>0.0</v>
      </c>
      <c r="J3395" t="s">
        <v>667</v>
      </c>
      <c r="K3395" t="s">
        <v>11543</v>
      </c>
      <c r="L3395" t="s">
        <v>11544</v>
      </c>
    </row>
    <row r="3396" spans="1:12">
      <c r="A3396">
        <v>5301</v>
      </c>
      <c r="B3396" t="s">
        <v>9592</v>
      </c>
      <c r="C3396" t="s">
        <v>5996</v>
      </c>
      <c r="D3396" t="s">
        <v>14</v>
      </c>
      <c r="E3396" t="s">
        <v>11719</v>
      </c>
      <c r="F3396" t="s">
        <v>81</v>
      </c>
      <c r="G3396" t="str">
        <f>"0093021"</f>
        <v>0</v>
      </c>
      <c r="H3396">
        <v>900.0</v>
      </c>
      <c r="I3396">
        <v>0.0</v>
      </c>
      <c r="J3396" t="s">
        <v>3658</v>
      </c>
      <c r="K3396" t="s">
        <v>11543</v>
      </c>
      <c r="L3396" t="s">
        <v>11544</v>
      </c>
    </row>
    <row r="3397" spans="1:12">
      <c r="A3397">
        <v>5307</v>
      </c>
      <c r="B3397" t="s">
        <v>11720</v>
      </c>
      <c r="C3397" t="s">
        <v>11721</v>
      </c>
      <c r="D3397" t="s">
        <v>14</v>
      </c>
      <c r="E3397" t="s">
        <v>11722</v>
      </c>
      <c r="F3397" t="s">
        <v>195</v>
      </c>
      <c r="G3397" t="str">
        <f>"0017051"</f>
        <v>0</v>
      </c>
      <c r="H3397">
        <v>900.0</v>
      </c>
      <c r="I3397">
        <v>135.0</v>
      </c>
      <c r="J3397" t="s">
        <v>11723</v>
      </c>
      <c r="K3397" t="s">
        <v>11543</v>
      </c>
      <c r="L3397" t="s">
        <v>11544</v>
      </c>
    </row>
    <row r="3398" spans="1:12">
      <c r="A3398">
        <v>5315</v>
      </c>
      <c r="B3398" t="s">
        <v>11724</v>
      </c>
      <c r="C3398" t="s">
        <v>1469</v>
      </c>
      <c r="D3398" t="s">
        <v>45</v>
      </c>
      <c r="E3398" t="s">
        <v>11725</v>
      </c>
      <c r="F3398" t="s">
        <v>322</v>
      </c>
      <c r="G3398" t="str">
        <f>"0091011"</f>
        <v>0</v>
      </c>
      <c r="H3398">
        <v>900.0</v>
      </c>
      <c r="I3398">
        <v>0.0</v>
      </c>
      <c r="J3398" t="s">
        <v>1950</v>
      </c>
      <c r="K3398" t="s">
        <v>11543</v>
      </c>
      <c r="L3398" t="s">
        <v>11544</v>
      </c>
    </row>
    <row r="3399" spans="1:12">
      <c r="A3399">
        <v>5316</v>
      </c>
      <c r="B3399" t="s">
        <v>11726</v>
      </c>
      <c r="C3399" t="s">
        <v>11727</v>
      </c>
      <c r="D3399" t="s">
        <v>14</v>
      </c>
      <c r="E3399" t="s">
        <v>11728</v>
      </c>
      <c r="F3399" t="s">
        <v>455</v>
      </c>
      <c r="G3399" t="str">
        <f>"1021030"</f>
        <v>0</v>
      </c>
      <c r="H3399">
        <v>900.0</v>
      </c>
      <c r="I3399">
        <v>0.0</v>
      </c>
      <c r="J3399" t="s">
        <v>6898</v>
      </c>
      <c r="K3399" t="s">
        <v>11543</v>
      </c>
      <c r="L3399" t="s">
        <v>11544</v>
      </c>
    </row>
    <row r="3400" spans="1:12">
      <c r="A3400">
        <v>5334</v>
      </c>
      <c r="B3400" t="s">
        <v>11729</v>
      </c>
      <c r="C3400" t="s">
        <v>11730</v>
      </c>
      <c r="D3400" t="s">
        <v>45</v>
      </c>
      <c r="E3400" t="s">
        <v>11731</v>
      </c>
      <c r="F3400" t="s">
        <v>455</v>
      </c>
      <c r="G3400" t="str">
        <f>"1021030"</f>
        <v>0</v>
      </c>
      <c r="H3400">
        <v>900.0</v>
      </c>
      <c r="I3400">
        <v>135.0</v>
      </c>
      <c r="J3400" t="s">
        <v>10003</v>
      </c>
      <c r="K3400" t="s">
        <v>11543</v>
      </c>
      <c r="L3400" t="s">
        <v>11544</v>
      </c>
    </row>
    <row r="3401" spans="1:12">
      <c r="A3401">
        <v>5337</v>
      </c>
      <c r="B3401" t="s">
        <v>11732</v>
      </c>
      <c r="C3401" t="s">
        <v>360</v>
      </c>
      <c r="D3401" t="s">
        <v>14</v>
      </c>
      <c r="E3401" t="s">
        <v>11733</v>
      </c>
      <c r="F3401" t="s">
        <v>81</v>
      </c>
      <c r="G3401" t="str">
        <f>"0093021"</f>
        <v>0</v>
      </c>
      <c r="H3401">
        <v>900.0</v>
      </c>
      <c r="I3401">
        <v>0.0</v>
      </c>
      <c r="J3401" t="s">
        <v>11734</v>
      </c>
      <c r="K3401" t="s">
        <v>11543</v>
      </c>
      <c r="L3401" t="s">
        <v>11544</v>
      </c>
    </row>
    <row r="3402" spans="1:12">
      <c r="A3402">
        <v>5348</v>
      </c>
      <c r="B3402" t="s">
        <v>11735</v>
      </c>
      <c r="C3402" t="s">
        <v>11736</v>
      </c>
      <c r="D3402" t="s">
        <v>45</v>
      </c>
      <c r="E3402" t="s">
        <v>11737</v>
      </c>
      <c r="F3402" t="s">
        <v>81</v>
      </c>
      <c r="G3402" t="str">
        <f>"0093021"</f>
        <v>0</v>
      </c>
      <c r="H3402">
        <v>900.0</v>
      </c>
      <c r="I3402">
        <v>105.0</v>
      </c>
      <c r="J3402" t="s">
        <v>11738</v>
      </c>
      <c r="K3402" t="s">
        <v>11543</v>
      </c>
      <c r="L3402" t="s">
        <v>11544</v>
      </c>
    </row>
    <row r="3403" spans="1:12">
      <c r="A3403">
        <v>5353</v>
      </c>
      <c r="B3403" t="s">
        <v>9670</v>
      </c>
      <c r="C3403" t="s">
        <v>11739</v>
      </c>
      <c r="D3403" t="s">
        <v>14</v>
      </c>
      <c r="E3403" t="s">
        <v>11740</v>
      </c>
      <c r="F3403" t="s">
        <v>1652</v>
      </c>
      <c r="G3403" t="str">
        <f>"8026041"</f>
        <v>0</v>
      </c>
      <c r="H3403">
        <v>900.0</v>
      </c>
      <c r="I3403">
        <v>0.0</v>
      </c>
      <c r="J3403" t="s">
        <v>4227</v>
      </c>
      <c r="K3403" t="s">
        <v>11543</v>
      </c>
      <c r="L3403" t="s">
        <v>11544</v>
      </c>
    </row>
    <row r="3404" spans="1:12">
      <c r="A3404">
        <v>5364</v>
      </c>
      <c r="B3404" t="s">
        <v>11741</v>
      </c>
      <c r="C3404" t="s">
        <v>11742</v>
      </c>
      <c r="D3404" t="s">
        <v>45</v>
      </c>
      <c r="E3404" t="s">
        <v>11743</v>
      </c>
      <c r="F3404" t="s">
        <v>1652</v>
      </c>
      <c r="G3404" t="str">
        <f>"8026041"</f>
        <v>0</v>
      </c>
      <c r="H3404">
        <v>900.0</v>
      </c>
      <c r="I3404">
        <v>0.0</v>
      </c>
      <c r="J3404" t="s">
        <v>11744</v>
      </c>
      <c r="K3404" t="s">
        <v>11543</v>
      </c>
      <c r="L3404" t="s">
        <v>11544</v>
      </c>
    </row>
    <row r="3405" spans="1:12">
      <c r="A3405">
        <v>5366</v>
      </c>
      <c r="B3405" t="s">
        <v>11745</v>
      </c>
      <c r="C3405" t="s">
        <v>3240</v>
      </c>
      <c r="D3405" t="s">
        <v>14</v>
      </c>
      <c r="E3405" t="s">
        <v>11746</v>
      </c>
      <c r="F3405" t="s">
        <v>1652</v>
      </c>
      <c r="G3405" t="str">
        <f>"8026041"</f>
        <v>0</v>
      </c>
      <c r="H3405">
        <v>900.0</v>
      </c>
      <c r="I3405">
        <v>0.0</v>
      </c>
      <c r="J3405" t="s">
        <v>11747</v>
      </c>
      <c r="K3405" t="s">
        <v>11543</v>
      </c>
      <c r="L3405" t="s">
        <v>11544</v>
      </c>
    </row>
    <row r="3406" spans="1:12">
      <c r="A3406">
        <v>5367</v>
      </c>
      <c r="B3406" t="s">
        <v>11748</v>
      </c>
      <c r="C3406" t="s">
        <v>10430</v>
      </c>
      <c r="D3406" t="s">
        <v>14</v>
      </c>
      <c r="E3406" t="s">
        <v>11749</v>
      </c>
      <c r="F3406" t="s">
        <v>1652</v>
      </c>
      <c r="G3406" t="str">
        <f>"8026041"</f>
        <v>0</v>
      </c>
      <c r="H3406">
        <v>900.0</v>
      </c>
      <c r="I3406">
        <v>135.0</v>
      </c>
      <c r="J3406" t="s">
        <v>4242</v>
      </c>
      <c r="K3406" t="s">
        <v>11543</v>
      </c>
      <c r="L3406" t="s">
        <v>11544</v>
      </c>
    </row>
    <row r="3407" spans="1:12">
      <c r="A3407">
        <v>5370</v>
      </c>
      <c r="B3407" t="s">
        <v>4432</v>
      </c>
      <c r="C3407" t="s">
        <v>5243</v>
      </c>
      <c r="D3407" t="s">
        <v>45</v>
      </c>
      <c r="E3407" t="s">
        <v>11750</v>
      </c>
      <c r="F3407" t="s">
        <v>1652</v>
      </c>
      <c r="G3407" t="str">
        <f>"8026041"</f>
        <v>0</v>
      </c>
      <c r="H3407">
        <v>900.0</v>
      </c>
      <c r="I3407">
        <v>0.0</v>
      </c>
      <c r="J3407" t="s">
        <v>4231</v>
      </c>
      <c r="K3407" t="s">
        <v>11543</v>
      </c>
      <c r="L3407" t="s">
        <v>11544</v>
      </c>
    </row>
    <row r="3408" spans="1:12">
      <c r="A3408">
        <v>5379</v>
      </c>
      <c r="B3408" t="s">
        <v>11751</v>
      </c>
      <c r="C3408" t="s">
        <v>11752</v>
      </c>
      <c r="D3408" t="s">
        <v>14</v>
      </c>
      <c r="E3408" t="s">
        <v>11753</v>
      </c>
      <c r="F3408" t="s">
        <v>1652</v>
      </c>
      <c r="G3408" t="str">
        <f>"8026041"</f>
        <v>0</v>
      </c>
      <c r="H3408">
        <v>900.0</v>
      </c>
      <c r="I3408">
        <v>120.0</v>
      </c>
      <c r="J3408" t="s">
        <v>7606</v>
      </c>
      <c r="K3408" t="s">
        <v>11543</v>
      </c>
      <c r="L3408" t="s">
        <v>11544</v>
      </c>
    </row>
    <row r="3409" spans="1:12">
      <c r="A3409">
        <v>5380</v>
      </c>
      <c r="B3409" t="s">
        <v>11754</v>
      </c>
      <c r="C3409" t="s">
        <v>11755</v>
      </c>
      <c r="D3409" t="s">
        <v>14</v>
      </c>
      <c r="E3409" t="s">
        <v>11756</v>
      </c>
      <c r="F3409" t="s">
        <v>1652</v>
      </c>
      <c r="G3409" t="str">
        <f>"8026041"</f>
        <v>0</v>
      </c>
      <c r="H3409">
        <v>800.0</v>
      </c>
      <c r="I3409">
        <v>0.0</v>
      </c>
      <c r="J3409" t="s">
        <v>10875</v>
      </c>
      <c r="K3409" t="s">
        <v>11543</v>
      </c>
      <c r="L3409" t="s">
        <v>11544</v>
      </c>
    </row>
    <row r="3410" spans="1:12">
      <c r="A3410">
        <v>5384</v>
      </c>
      <c r="B3410" t="s">
        <v>11757</v>
      </c>
      <c r="C3410" t="s">
        <v>11758</v>
      </c>
      <c r="D3410" t="s">
        <v>45</v>
      </c>
      <c r="E3410" t="s">
        <v>11759</v>
      </c>
      <c r="F3410" t="s">
        <v>1652</v>
      </c>
      <c r="G3410" t="str">
        <f>"8026041"</f>
        <v>0</v>
      </c>
      <c r="H3410">
        <v>900.0</v>
      </c>
      <c r="I3410">
        <v>0.0</v>
      </c>
      <c r="J3410" t="s">
        <v>10599</v>
      </c>
      <c r="K3410" t="s">
        <v>11543</v>
      </c>
      <c r="L3410" t="s">
        <v>11544</v>
      </c>
    </row>
    <row r="3411" spans="1:12">
      <c r="A3411">
        <v>5385</v>
      </c>
      <c r="B3411" t="s">
        <v>7880</v>
      </c>
      <c r="C3411" t="s">
        <v>11760</v>
      </c>
      <c r="D3411" t="s">
        <v>14</v>
      </c>
      <c r="E3411" t="s">
        <v>11761</v>
      </c>
      <c r="F3411" t="s">
        <v>1652</v>
      </c>
      <c r="G3411" t="str">
        <f>"8026041"</f>
        <v>0</v>
      </c>
      <c r="H3411">
        <v>900.0</v>
      </c>
      <c r="I3411">
        <v>135.0</v>
      </c>
      <c r="J3411" t="s">
        <v>5289</v>
      </c>
      <c r="K3411" t="s">
        <v>11543</v>
      </c>
      <c r="L3411" t="s">
        <v>11544</v>
      </c>
    </row>
    <row r="3412" spans="1:12">
      <c r="A3412">
        <v>5386</v>
      </c>
      <c r="B3412" t="s">
        <v>11762</v>
      </c>
      <c r="C3412" t="s">
        <v>11763</v>
      </c>
      <c r="D3412" t="s">
        <v>14</v>
      </c>
      <c r="E3412" t="s">
        <v>11764</v>
      </c>
      <c r="F3412" t="s">
        <v>1652</v>
      </c>
      <c r="G3412" t="str">
        <f>"8026041"</f>
        <v>0</v>
      </c>
      <c r="H3412">
        <v>900.0</v>
      </c>
      <c r="I3412">
        <v>0.0</v>
      </c>
      <c r="J3412" t="s">
        <v>11765</v>
      </c>
      <c r="K3412" t="s">
        <v>11543</v>
      </c>
      <c r="L3412" t="s">
        <v>11544</v>
      </c>
    </row>
    <row r="3413" spans="1:12">
      <c r="A3413">
        <v>5389</v>
      </c>
      <c r="B3413" t="s">
        <v>11766</v>
      </c>
      <c r="C3413" t="s">
        <v>11767</v>
      </c>
      <c r="D3413" t="s">
        <v>14</v>
      </c>
      <c r="E3413" t="s">
        <v>11768</v>
      </c>
      <c r="F3413" t="s">
        <v>716</v>
      </c>
      <c r="G3413" t="str">
        <f>"8026043"</f>
        <v>0</v>
      </c>
      <c r="H3413">
        <v>900.0</v>
      </c>
      <c r="I3413">
        <v>0.0</v>
      </c>
      <c r="J3413" t="s">
        <v>11769</v>
      </c>
      <c r="K3413" t="s">
        <v>11543</v>
      </c>
      <c r="L3413" t="s">
        <v>11544</v>
      </c>
    </row>
    <row r="3414" spans="1:12">
      <c r="A3414">
        <v>5393</v>
      </c>
      <c r="B3414" t="s">
        <v>7332</v>
      </c>
      <c r="C3414" t="s">
        <v>8640</v>
      </c>
      <c r="D3414" t="s">
        <v>14</v>
      </c>
      <c r="E3414" t="s">
        <v>11770</v>
      </c>
      <c r="F3414" t="s">
        <v>1652</v>
      </c>
      <c r="G3414" t="str">
        <f>"8026041"</f>
        <v>0</v>
      </c>
      <c r="H3414">
        <v>900.0</v>
      </c>
      <c r="I3414">
        <v>0.0</v>
      </c>
      <c r="J3414" t="s">
        <v>2432</v>
      </c>
      <c r="K3414" t="s">
        <v>11543</v>
      </c>
      <c r="L3414" t="s">
        <v>11544</v>
      </c>
    </row>
    <row r="3415" spans="1:12">
      <c r="A3415">
        <v>5394</v>
      </c>
      <c r="B3415" t="s">
        <v>11771</v>
      </c>
      <c r="C3415" t="s">
        <v>11772</v>
      </c>
      <c r="D3415" t="s">
        <v>14</v>
      </c>
      <c r="E3415" t="s">
        <v>11773</v>
      </c>
      <c r="F3415" t="s">
        <v>1652</v>
      </c>
      <c r="G3415" t="str">
        <f>"8026041"</f>
        <v>0</v>
      </c>
      <c r="H3415">
        <v>900.0</v>
      </c>
      <c r="I3415">
        <v>285.0</v>
      </c>
      <c r="J3415" t="s">
        <v>4469</v>
      </c>
      <c r="K3415" t="s">
        <v>11543</v>
      </c>
      <c r="L3415" t="s">
        <v>11544</v>
      </c>
    </row>
    <row r="3416" spans="1:12">
      <c r="A3416">
        <v>5396</v>
      </c>
      <c r="B3416" t="s">
        <v>1828</v>
      </c>
      <c r="C3416" t="s">
        <v>11774</v>
      </c>
      <c r="D3416" t="s">
        <v>14</v>
      </c>
      <c r="E3416" t="s">
        <v>11775</v>
      </c>
      <c r="F3416" t="s">
        <v>1652</v>
      </c>
      <c r="G3416" t="str">
        <f>"8026041"</f>
        <v>0</v>
      </c>
      <c r="H3416">
        <v>900.0</v>
      </c>
      <c r="I3416">
        <v>120.0</v>
      </c>
      <c r="J3416" t="s">
        <v>3199</v>
      </c>
      <c r="K3416" t="s">
        <v>11543</v>
      </c>
      <c r="L3416" t="s">
        <v>11544</v>
      </c>
    </row>
    <row r="3417" spans="1:12">
      <c r="A3417">
        <v>5397</v>
      </c>
      <c r="B3417" t="s">
        <v>11776</v>
      </c>
      <c r="C3417" t="s">
        <v>11777</v>
      </c>
      <c r="D3417" t="s">
        <v>14</v>
      </c>
      <c r="E3417" t="s">
        <v>11778</v>
      </c>
      <c r="F3417" t="s">
        <v>1652</v>
      </c>
      <c r="G3417" t="str">
        <f>"8026041"</f>
        <v>0</v>
      </c>
      <c r="H3417">
        <v>900.0</v>
      </c>
      <c r="I3417">
        <v>135.0</v>
      </c>
      <c r="J3417" t="s">
        <v>11779</v>
      </c>
      <c r="K3417" t="s">
        <v>11543</v>
      </c>
      <c r="L3417" t="s">
        <v>11544</v>
      </c>
    </row>
    <row r="3418" spans="1:12">
      <c r="A3418">
        <v>5404</v>
      </c>
      <c r="B3418" t="s">
        <v>11780</v>
      </c>
      <c r="C3418" t="s">
        <v>11781</v>
      </c>
      <c r="D3418" t="s">
        <v>45</v>
      </c>
      <c r="E3418" t="s">
        <v>11782</v>
      </c>
      <c r="F3418" t="s">
        <v>1652</v>
      </c>
      <c r="G3418" t="str">
        <f>"8026041"</f>
        <v>0</v>
      </c>
      <c r="H3418">
        <v>900.0</v>
      </c>
      <c r="I3418">
        <v>0.0</v>
      </c>
      <c r="J3418" t="s">
        <v>11783</v>
      </c>
      <c r="K3418" t="s">
        <v>11543</v>
      </c>
      <c r="L3418" t="s">
        <v>11544</v>
      </c>
    </row>
    <row r="3419" spans="1:12">
      <c r="A3419">
        <v>5405</v>
      </c>
      <c r="B3419" t="s">
        <v>7704</v>
      </c>
      <c r="C3419" t="s">
        <v>11784</v>
      </c>
      <c r="D3419" t="s">
        <v>14</v>
      </c>
      <c r="E3419" t="s">
        <v>11785</v>
      </c>
      <c r="F3419" t="s">
        <v>1652</v>
      </c>
      <c r="G3419" t="str">
        <f>"8026041"</f>
        <v>0</v>
      </c>
      <c r="H3419">
        <v>900.0</v>
      </c>
      <c r="I3419">
        <v>135.0</v>
      </c>
      <c r="J3419" t="s">
        <v>5289</v>
      </c>
      <c r="K3419" t="s">
        <v>11543</v>
      </c>
      <c r="L3419" t="s">
        <v>11544</v>
      </c>
    </row>
    <row r="3420" spans="1:12">
      <c r="A3420">
        <v>5406</v>
      </c>
      <c r="B3420" t="s">
        <v>5293</v>
      </c>
      <c r="C3420" t="s">
        <v>11786</v>
      </c>
      <c r="D3420" t="s">
        <v>14</v>
      </c>
      <c r="E3420" t="s">
        <v>11787</v>
      </c>
      <c r="F3420" t="s">
        <v>1652</v>
      </c>
      <c r="G3420" t="str">
        <f>"8026041"</f>
        <v>0</v>
      </c>
      <c r="H3420">
        <v>900.0</v>
      </c>
      <c r="I3420">
        <v>270.0</v>
      </c>
      <c r="J3420" t="s">
        <v>11788</v>
      </c>
      <c r="K3420" t="s">
        <v>11543</v>
      </c>
      <c r="L3420" t="s">
        <v>11544</v>
      </c>
    </row>
    <row r="3421" spans="1:12">
      <c r="A3421">
        <v>5408</v>
      </c>
      <c r="B3421" t="s">
        <v>11789</v>
      </c>
      <c r="C3421" t="s">
        <v>11790</v>
      </c>
      <c r="D3421" t="s">
        <v>45</v>
      </c>
      <c r="E3421" t="s">
        <v>11791</v>
      </c>
      <c r="F3421" t="s">
        <v>1652</v>
      </c>
      <c r="G3421" t="str">
        <f>"8026041"</f>
        <v>0</v>
      </c>
      <c r="H3421">
        <v>900.0</v>
      </c>
      <c r="I3421">
        <v>0.0</v>
      </c>
      <c r="J3421" t="s">
        <v>3756</v>
      </c>
      <c r="K3421" t="s">
        <v>11543</v>
      </c>
      <c r="L3421" t="s">
        <v>11544</v>
      </c>
    </row>
    <row r="3422" spans="1:12">
      <c r="A3422">
        <v>5418</v>
      </c>
      <c r="B3422" t="s">
        <v>11792</v>
      </c>
      <c r="C3422" t="s">
        <v>6416</v>
      </c>
      <c r="D3422" t="s">
        <v>14</v>
      </c>
      <c r="E3422" t="s">
        <v>11793</v>
      </c>
      <c r="F3422" t="s">
        <v>5003</v>
      </c>
      <c r="G3422" t="str">
        <f>"9013031"</f>
        <v>0</v>
      </c>
      <c r="H3422">
        <v>950.0</v>
      </c>
      <c r="I3422">
        <v>142.5</v>
      </c>
      <c r="J3422" t="s">
        <v>2090</v>
      </c>
      <c r="K3422" t="s">
        <v>11543</v>
      </c>
      <c r="L3422" t="s">
        <v>11544</v>
      </c>
    </row>
    <row r="3423" spans="1:12">
      <c r="A3423">
        <v>5421</v>
      </c>
      <c r="B3423" t="s">
        <v>11794</v>
      </c>
      <c r="C3423" t="s">
        <v>11795</v>
      </c>
      <c r="D3423" t="s">
        <v>45</v>
      </c>
      <c r="E3423" t="s">
        <v>11796</v>
      </c>
      <c r="F3423" t="s">
        <v>1699</v>
      </c>
      <c r="G3423" t="str">
        <f>"9011031"</f>
        <v>0</v>
      </c>
      <c r="H3423">
        <v>900.0</v>
      </c>
      <c r="I3423">
        <v>135.0</v>
      </c>
      <c r="J3423" t="s">
        <v>11797</v>
      </c>
      <c r="K3423" t="s">
        <v>11543</v>
      </c>
      <c r="L3423" t="s">
        <v>11544</v>
      </c>
    </row>
    <row r="3424" spans="1:12">
      <c r="A3424">
        <v>5422</v>
      </c>
      <c r="B3424" t="s">
        <v>11798</v>
      </c>
      <c r="C3424" t="s">
        <v>11799</v>
      </c>
      <c r="D3424" t="s">
        <v>14</v>
      </c>
      <c r="E3424" t="s">
        <v>11800</v>
      </c>
      <c r="F3424" t="s">
        <v>1699</v>
      </c>
      <c r="G3424" t="str">
        <f>"9011031"</f>
        <v>0</v>
      </c>
      <c r="H3424">
        <v>900.0</v>
      </c>
      <c r="I3424">
        <v>135.0</v>
      </c>
      <c r="J3424" t="s">
        <v>2694</v>
      </c>
      <c r="K3424" t="s">
        <v>11543</v>
      </c>
      <c r="L3424" t="s">
        <v>11544</v>
      </c>
    </row>
    <row r="3425" spans="1:12">
      <c r="A3425">
        <v>7586</v>
      </c>
      <c r="B3425" t="s">
        <v>11801</v>
      </c>
      <c r="C3425" t="s">
        <v>11802</v>
      </c>
      <c r="D3425" t="s">
        <v>14</v>
      </c>
      <c r="E3425" t="s">
        <v>11803</v>
      </c>
      <c r="F3425" t="s">
        <v>2407</v>
      </c>
      <c r="G3425" t="str">
        <f>"0021022"</f>
        <v>0</v>
      </c>
      <c r="H3425">
        <v>4750.0</v>
      </c>
      <c r="I3425">
        <v>0.0</v>
      </c>
      <c r="J3425" t="s">
        <v>3745</v>
      </c>
      <c r="K3425">
        <v>172</v>
      </c>
      <c r="L3425" t="s">
        <v>11804</v>
      </c>
    </row>
    <row r="3426" spans="1:12">
      <c r="A3426">
        <v>7590</v>
      </c>
      <c r="B3426" t="s">
        <v>11805</v>
      </c>
      <c r="C3426" t="s">
        <v>11806</v>
      </c>
      <c r="D3426" t="s">
        <v>14</v>
      </c>
      <c r="E3426" t="s">
        <v>11807</v>
      </c>
      <c r="F3426" t="s">
        <v>2407</v>
      </c>
      <c r="G3426" t="str">
        <f>"0021022"</f>
        <v>0</v>
      </c>
      <c r="H3426">
        <v>1375.0</v>
      </c>
      <c r="I3426">
        <v>0.0</v>
      </c>
      <c r="J3426" t="s">
        <v>3745</v>
      </c>
      <c r="K3426">
        <v>172</v>
      </c>
      <c r="L3426" t="s">
        <v>11804</v>
      </c>
    </row>
    <row r="3427" spans="1:12">
      <c r="A3427">
        <v>7895</v>
      </c>
      <c r="B3427" t="s">
        <v>11808</v>
      </c>
      <c r="C3427" t="s">
        <v>11809</v>
      </c>
      <c r="D3427" t="s">
        <v>14</v>
      </c>
      <c r="E3427" t="s">
        <v>11810</v>
      </c>
      <c r="F3427" t="s">
        <v>1624</v>
      </c>
      <c r="G3427" t="str">
        <f>"8011060"</f>
        <v>0</v>
      </c>
      <c r="H3427">
        <v>416.0</v>
      </c>
      <c r="I3427">
        <v>0.0</v>
      </c>
      <c r="J3427" t="s">
        <v>3745</v>
      </c>
      <c r="K3427">
        <v>172</v>
      </c>
      <c r="L3427" t="s">
        <v>11804</v>
      </c>
    </row>
    <row r="3428" spans="1:12">
      <c r="A3428">
        <v>9578</v>
      </c>
      <c r="B3428" t="s">
        <v>11811</v>
      </c>
      <c r="C3428" t="s">
        <v>11812</v>
      </c>
      <c r="D3428" t="s">
        <v>14</v>
      </c>
      <c r="E3428" t="s">
        <v>11813</v>
      </c>
      <c r="F3428" t="s">
        <v>2407</v>
      </c>
      <c r="G3428" t="str">
        <f>"0021022"</f>
        <v>0</v>
      </c>
      <c r="H3428">
        <v>2000.0</v>
      </c>
      <c r="I3428">
        <v>0.0</v>
      </c>
      <c r="J3428" t="s">
        <v>6337</v>
      </c>
      <c r="K3428">
        <v>172</v>
      </c>
      <c r="L3428" t="s">
        <v>11804</v>
      </c>
    </row>
    <row r="3429" spans="1:12">
      <c r="A3429">
        <v>9688</v>
      </c>
      <c r="B3429" t="s">
        <v>11814</v>
      </c>
      <c r="C3429" t="s">
        <v>11815</v>
      </c>
      <c r="D3429" t="s">
        <v>45</v>
      </c>
      <c r="E3429" t="s">
        <v>11816</v>
      </c>
      <c r="F3429" t="s">
        <v>10949</v>
      </c>
      <c r="G3429" t="str">
        <f>"0092010"</f>
        <v>0</v>
      </c>
      <c r="H3429">
        <v>830.0</v>
      </c>
      <c r="I3429">
        <v>0.0</v>
      </c>
      <c r="J3429" t="s">
        <v>3745</v>
      </c>
      <c r="K3429">
        <v>172</v>
      </c>
      <c r="L3429" t="s">
        <v>11804</v>
      </c>
    </row>
    <row r="3430" spans="1:12">
      <c r="A3430">
        <v>9750</v>
      </c>
      <c r="B3430" t="s">
        <v>11817</v>
      </c>
      <c r="C3430" t="s">
        <v>11818</v>
      </c>
      <c r="D3430" t="s">
        <v>14</v>
      </c>
      <c r="E3430" t="s">
        <v>11819</v>
      </c>
      <c r="F3430" t="s">
        <v>4294</v>
      </c>
      <c r="G3430" t="str">
        <f>"0062050"</f>
        <v>0</v>
      </c>
      <c r="H3430">
        <v>1500.0</v>
      </c>
      <c r="I3430">
        <v>0.0</v>
      </c>
      <c r="J3430" t="s">
        <v>3745</v>
      </c>
      <c r="K3430">
        <v>172</v>
      </c>
      <c r="L3430" t="s">
        <v>11804</v>
      </c>
    </row>
    <row r="3431" spans="1:12">
      <c r="A3431">
        <v>9933</v>
      </c>
      <c r="B3431" t="s">
        <v>11820</v>
      </c>
      <c r="C3431" t="s">
        <v>11821</v>
      </c>
      <c r="D3431" t="s">
        <v>45</v>
      </c>
      <c r="E3431" t="s">
        <v>11822</v>
      </c>
      <c r="F3431" t="s">
        <v>2407</v>
      </c>
      <c r="G3431" t="str">
        <f>"0021022"</f>
        <v>0</v>
      </c>
      <c r="H3431">
        <v>2000.0</v>
      </c>
      <c r="I3431">
        <v>0.0</v>
      </c>
      <c r="J3431" t="s">
        <v>3745</v>
      </c>
      <c r="K3431">
        <v>172</v>
      </c>
      <c r="L3431" t="s">
        <v>11804</v>
      </c>
    </row>
    <row r="3432" spans="1:12">
      <c r="A3432">
        <v>10036</v>
      </c>
      <c r="B3432" t="s">
        <v>11823</v>
      </c>
      <c r="C3432" t="s">
        <v>11824</v>
      </c>
      <c r="D3432" t="s">
        <v>14</v>
      </c>
      <c r="E3432" t="s">
        <v>11825</v>
      </c>
      <c r="F3432" t="s">
        <v>2247</v>
      </c>
      <c r="G3432" t="str">
        <f>"0017032"</f>
        <v>0</v>
      </c>
      <c r="H3432">
        <v>2475.0</v>
      </c>
      <c r="I3432">
        <v>371.25</v>
      </c>
      <c r="J3432" t="s">
        <v>11826</v>
      </c>
      <c r="K3432" t="s">
        <v>11543</v>
      </c>
      <c r="L3432" t="s">
        <v>11544</v>
      </c>
    </row>
    <row r="3433" spans="1:12">
      <c r="A3433">
        <v>10037</v>
      </c>
      <c r="B3433" t="s">
        <v>11827</v>
      </c>
      <c r="C3433" t="s">
        <v>11828</v>
      </c>
      <c r="D3433" t="s">
        <v>45</v>
      </c>
      <c r="E3433" t="s">
        <v>11829</v>
      </c>
      <c r="F3433" t="s">
        <v>11830</v>
      </c>
      <c r="G3433" t="str">
        <f>"0104060"</f>
        <v>0</v>
      </c>
      <c r="H3433">
        <v>2500.0</v>
      </c>
      <c r="I3433">
        <v>375.0</v>
      </c>
      <c r="J3433" t="s">
        <v>11831</v>
      </c>
      <c r="K3433" t="s">
        <v>11543</v>
      </c>
      <c r="L3433" t="s">
        <v>11544</v>
      </c>
    </row>
    <row r="3434" spans="1:12">
      <c r="A3434">
        <v>10038</v>
      </c>
      <c r="B3434" t="s">
        <v>11832</v>
      </c>
      <c r="C3434" t="s">
        <v>11833</v>
      </c>
      <c r="D3434" t="s">
        <v>14</v>
      </c>
      <c r="E3434" t="s">
        <v>11834</v>
      </c>
      <c r="F3434" t="s">
        <v>5140</v>
      </c>
      <c r="G3434" t="str">
        <f>"0103012"</f>
        <v>0</v>
      </c>
      <c r="H3434">
        <v>3044.0</v>
      </c>
      <c r="I3434">
        <v>0.0</v>
      </c>
      <c r="J3434" t="s">
        <v>6337</v>
      </c>
      <c r="K3434" t="s">
        <v>11543</v>
      </c>
      <c r="L3434" t="s">
        <v>11544</v>
      </c>
    </row>
    <row r="3435" spans="1:12">
      <c r="A3435">
        <v>10039</v>
      </c>
      <c r="B3435" t="s">
        <v>11835</v>
      </c>
      <c r="C3435" t="s">
        <v>11836</v>
      </c>
      <c r="D3435" t="s">
        <v>45</v>
      </c>
      <c r="E3435" t="s">
        <v>11837</v>
      </c>
      <c r="F3435" t="s">
        <v>11838</v>
      </c>
      <c r="G3435" t="str">
        <f>"2015024"</f>
        <v>0</v>
      </c>
      <c r="H3435">
        <v>2066.0</v>
      </c>
      <c r="I3435">
        <v>309.9</v>
      </c>
      <c r="J3435" t="s">
        <v>11831</v>
      </c>
      <c r="K3435" t="s">
        <v>11543</v>
      </c>
      <c r="L3435" t="s">
        <v>11544</v>
      </c>
    </row>
    <row r="3436" spans="1:12">
      <c r="A3436">
        <v>10040</v>
      </c>
      <c r="B3436" t="s">
        <v>11839</v>
      </c>
      <c r="C3436" t="s">
        <v>11840</v>
      </c>
      <c r="D3436" t="s">
        <v>45</v>
      </c>
      <c r="E3436" t="s">
        <v>11841</v>
      </c>
      <c r="F3436" t="s">
        <v>11842</v>
      </c>
      <c r="G3436" t="str">
        <f>"2014020"</f>
        <v>0</v>
      </c>
      <c r="H3436">
        <v>925.0</v>
      </c>
      <c r="I3436">
        <v>0.0</v>
      </c>
      <c r="J3436" t="s">
        <v>667</v>
      </c>
      <c r="K3436" t="s">
        <v>11543</v>
      </c>
      <c r="L3436" t="s">
        <v>11544</v>
      </c>
    </row>
    <row r="3437" spans="1:12">
      <c r="A3437">
        <v>10041</v>
      </c>
      <c r="B3437" t="s">
        <v>11843</v>
      </c>
      <c r="C3437" t="s">
        <v>11844</v>
      </c>
      <c r="D3437" t="s">
        <v>45</v>
      </c>
      <c r="E3437" t="s">
        <v>11845</v>
      </c>
      <c r="F3437" t="s">
        <v>11846</v>
      </c>
      <c r="G3437" t="str">
        <f>"2012034"</f>
        <v>0</v>
      </c>
      <c r="H3437">
        <v>2566.0</v>
      </c>
      <c r="I3437">
        <v>0.0</v>
      </c>
      <c r="J3437" t="s">
        <v>11847</v>
      </c>
      <c r="K3437" t="s">
        <v>11543</v>
      </c>
      <c r="L3437" t="s">
        <v>11544</v>
      </c>
    </row>
    <row r="3438" spans="1:12">
      <c r="A3438">
        <v>10045</v>
      </c>
      <c r="B3438" t="s">
        <v>8653</v>
      </c>
      <c r="C3438" t="s">
        <v>11848</v>
      </c>
      <c r="D3438" t="s">
        <v>45</v>
      </c>
      <c r="E3438" t="s">
        <v>11849</v>
      </c>
      <c r="F3438" t="s">
        <v>960</v>
      </c>
      <c r="G3438" t="str">
        <f>"0021021"</f>
        <v>0</v>
      </c>
      <c r="H3438">
        <v>1500.0</v>
      </c>
      <c r="I3438">
        <v>225.0</v>
      </c>
      <c r="J3438" t="s">
        <v>2113</v>
      </c>
      <c r="K3438" t="s">
        <v>11543</v>
      </c>
      <c r="L3438" t="s">
        <v>11544</v>
      </c>
    </row>
    <row r="3439" spans="1:12">
      <c r="A3439">
        <v>10048</v>
      </c>
      <c r="B3439" t="s">
        <v>11850</v>
      </c>
      <c r="C3439" t="s">
        <v>11851</v>
      </c>
      <c r="D3439" t="s">
        <v>45</v>
      </c>
      <c r="E3439" t="s">
        <v>11852</v>
      </c>
      <c r="F3439" t="s">
        <v>195</v>
      </c>
      <c r="G3439" t="str">
        <f>"0017051"</f>
        <v>0</v>
      </c>
      <c r="H3439">
        <v>1200.0</v>
      </c>
      <c r="I3439">
        <v>0.0</v>
      </c>
      <c r="J3439" t="s">
        <v>4227</v>
      </c>
      <c r="K3439" t="s">
        <v>11543</v>
      </c>
      <c r="L3439" t="s">
        <v>11544</v>
      </c>
    </row>
    <row r="3440" spans="1:12">
      <c r="A3440">
        <v>10050</v>
      </c>
      <c r="B3440" t="s">
        <v>11853</v>
      </c>
      <c r="C3440" t="s">
        <v>7530</v>
      </c>
      <c r="D3440" t="s">
        <v>45</v>
      </c>
      <c r="E3440" t="s">
        <v>11854</v>
      </c>
      <c r="F3440" t="s">
        <v>4078</v>
      </c>
      <c r="G3440" t="str">
        <f>"0035070"</f>
        <v>0</v>
      </c>
      <c r="H3440">
        <v>1200.0</v>
      </c>
      <c r="I3440">
        <v>0.0</v>
      </c>
      <c r="J3440" t="s">
        <v>2581</v>
      </c>
      <c r="K3440" t="s">
        <v>11543</v>
      </c>
      <c r="L3440" t="s">
        <v>11544</v>
      </c>
    </row>
    <row r="3441" spans="1:12">
      <c r="A3441">
        <v>10052</v>
      </c>
      <c r="B3441" t="s">
        <v>11855</v>
      </c>
      <c r="C3441" t="s">
        <v>11856</v>
      </c>
      <c r="D3441" t="s">
        <v>45</v>
      </c>
      <c r="E3441" t="s">
        <v>11857</v>
      </c>
      <c r="F3441" t="s">
        <v>4078</v>
      </c>
      <c r="G3441" t="str">
        <f>"0035070"</f>
        <v>0</v>
      </c>
      <c r="H3441">
        <v>1200.0</v>
      </c>
      <c r="I3441">
        <v>180.0</v>
      </c>
      <c r="J3441" t="s">
        <v>573</v>
      </c>
      <c r="K3441" t="s">
        <v>11543</v>
      </c>
      <c r="L3441" t="s">
        <v>11544</v>
      </c>
    </row>
    <row r="3442" spans="1:12">
      <c r="A3442">
        <v>10054</v>
      </c>
      <c r="B3442" t="s">
        <v>11858</v>
      </c>
      <c r="C3442" t="s">
        <v>11859</v>
      </c>
      <c r="D3442" t="s">
        <v>45</v>
      </c>
      <c r="E3442" t="s">
        <v>11860</v>
      </c>
      <c r="F3442" t="s">
        <v>81</v>
      </c>
      <c r="G3442" t="str">
        <f>"0093021"</f>
        <v>0</v>
      </c>
      <c r="H3442">
        <v>800.0</v>
      </c>
      <c r="I3442">
        <v>0.0</v>
      </c>
      <c r="J3442" t="s">
        <v>11861</v>
      </c>
      <c r="K3442" t="s">
        <v>11543</v>
      </c>
      <c r="L3442" t="s">
        <v>11544</v>
      </c>
    </row>
    <row r="3443" spans="1:12">
      <c r="A3443">
        <v>10057</v>
      </c>
      <c r="B3443" t="s">
        <v>11862</v>
      </c>
      <c r="C3443" t="s">
        <v>11863</v>
      </c>
      <c r="D3443" t="s">
        <v>14</v>
      </c>
      <c r="E3443" t="s">
        <v>11864</v>
      </c>
      <c r="F3443" t="s">
        <v>36</v>
      </c>
      <c r="G3443" t="str">
        <f>"6034011"</f>
        <v>0</v>
      </c>
      <c r="H3443">
        <v>800.0</v>
      </c>
      <c r="I3443">
        <v>120.0</v>
      </c>
      <c r="J3443" t="s">
        <v>986</v>
      </c>
      <c r="K3443" t="s">
        <v>11543</v>
      </c>
      <c r="L3443" t="s">
        <v>11544</v>
      </c>
    </row>
    <row r="3444" spans="1:12">
      <c r="A3444">
        <v>10060</v>
      </c>
      <c r="B3444" t="s">
        <v>11865</v>
      </c>
      <c r="C3444" t="s">
        <v>11866</v>
      </c>
      <c r="D3444" t="s">
        <v>45</v>
      </c>
      <c r="E3444" t="s">
        <v>11867</v>
      </c>
      <c r="F3444" t="s">
        <v>81</v>
      </c>
      <c r="G3444" t="str">
        <f>"0093021"</f>
        <v>0</v>
      </c>
      <c r="H3444">
        <v>800.0</v>
      </c>
      <c r="I3444">
        <v>116.25</v>
      </c>
      <c r="J3444" t="s">
        <v>11868</v>
      </c>
      <c r="K3444" t="s">
        <v>11543</v>
      </c>
      <c r="L3444" t="s">
        <v>11544</v>
      </c>
    </row>
    <row r="3445" spans="1:12">
      <c r="A3445">
        <v>10062</v>
      </c>
      <c r="B3445" t="s">
        <v>11869</v>
      </c>
      <c r="C3445" t="s">
        <v>11870</v>
      </c>
      <c r="D3445" t="s">
        <v>45</v>
      </c>
      <c r="E3445" t="s">
        <v>11871</v>
      </c>
      <c r="F3445" t="s">
        <v>1699</v>
      </c>
      <c r="G3445" t="str">
        <f>"9011031"</f>
        <v>0</v>
      </c>
      <c r="H3445">
        <v>700.0</v>
      </c>
      <c r="I3445">
        <v>0.0</v>
      </c>
      <c r="J3445" t="s">
        <v>169</v>
      </c>
      <c r="K3445" t="s">
        <v>11543</v>
      </c>
      <c r="L3445" t="s">
        <v>11544</v>
      </c>
    </row>
    <row r="3446" spans="1:12">
      <c r="A3446">
        <v>10066</v>
      </c>
      <c r="B3446" t="s">
        <v>11872</v>
      </c>
      <c r="C3446" t="s">
        <v>11873</v>
      </c>
      <c r="D3446" t="s">
        <v>45</v>
      </c>
      <c r="E3446" t="s">
        <v>11874</v>
      </c>
      <c r="F3446" t="s">
        <v>62</v>
      </c>
      <c r="G3446" t="str">
        <f>"0051010"</f>
        <v>0</v>
      </c>
      <c r="H3446">
        <v>1100.0</v>
      </c>
      <c r="I3446">
        <v>250.0</v>
      </c>
      <c r="J3446" t="s">
        <v>11875</v>
      </c>
      <c r="K3446" t="s">
        <v>11543</v>
      </c>
      <c r="L3446" t="s">
        <v>11544</v>
      </c>
    </row>
    <row r="3447" spans="1:12">
      <c r="A3447">
        <v>10067</v>
      </c>
      <c r="B3447" t="s">
        <v>11876</v>
      </c>
      <c r="C3447" t="s">
        <v>11877</v>
      </c>
      <c r="D3447" t="s">
        <v>45</v>
      </c>
      <c r="E3447" t="s">
        <v>11878</v>
      </c>
      <c r="F3447" t="s">
        <v>1240</v>
      </c>
      <c r="G3447" t="str">
        <f>"0051021"</f>
        <v>0</v>
      </c>
      <c r="H3447">
        <v>1100.0</v>
      </c>
      <c r="I3447">
        <v>250.0</v>
      </c>
      <c r="J3447" t="s">
        <v>8505</v>
      </c>
      <c r="K3447" t="s">
        <v>11543</v>
      </c>
      <c r="L3447" t="s">
        <v>11544</v>
      </c>
    </row>
    <row r="3448" spans="1:12">
      <c r="A3448">
        <v>10068</v>
      </c>
      <c r="B3448" t="s">
        <v>11879</v>
      </c>
      <c r="C3448" t="s">
        <v>11880</v>
      </c>
      <c r="D3448" t="s">
        <v>45</v>
      </c>
      <c r="E3448" t="s">
        <v>11881</v>
      </c>
      <c r="F3448" t="s">
        <v>1240</v>
      </c>
      <c r="G3448" t="str">
        <f>"0051021"</f>
        <v>0</v>
      </c>
      <c r="H3448">
        <v>1100.0</v>
      </c>
      <c r="I3448">
        <v>165.0</v>
      </c>
      <c r="J3448" t="s">
        <v>11882</v>
      </c>
      <c r="K3448" t="s">
        <v>11543</v>
      </c>
      <c r="L3448" t="s">
        <v>11544</v>
      </c>
    </row>
    <row r="3449" spans="1:12">
      <c r="A3449">
        <v>10069</v>
      </c>
      <c r="B3449" t="s">
        <v>11883</v>
      </c>
      <c r="C3449" t="s">
        <v>11426</v>
      </c>
      <c r="D3449" t="s">
        <v>45</v>
      </c>
      <c r="E3449" t="s">
        <v>11884</v>
      </c>
      <c r="F3449" t="s">
        <v>6214</v>
      </c>
      <c r="G3449" t="str">
        <f>"0051020"</f>
        <v>0</v>
      </c>
      <c r="H3449">
        <v>1100.0</v>
      </c>
      <c r="I3449">
        <v>0.0</v>
      </c>
      <c r="J3449" t="s">
        <v>11885</v>
      </c>
      <c r="K3449" t="s">
        <v>11543</v>
      </c>
      <c r="L3449" t="s">
        <v>11544</v>
      </c>
    </row>
    <row r="3450" spans="1:12">
      <c r="A3450">
        <v>10071</v>
      </c>
      <c r="B3450" t="s">
        <v>11886</v>
      </c>
      <c r="C3450" t="s">
        <v>11887</v>
      </c>
      <c r="D3450" t="s">
        <v>45</v>
      </c>
      <c r="E3450" t="s">
        <v>11888</v>
      </c>
      <c r="F3450" t="s">
        <v>62</v>
      </c>
      <c r="G3450" t="str">
        <f>"0051010"</f>
        <v>0</v>
      </c>
      <c r="H3450">
        <v>800.0</v>
      </c>
      <c r="I3450">
        <v>120.0</v>
      </c>
      <c r="J3450" t="s">
        <v>6555</v>
      </c>
      <c r="K3450" t="s">
        <v>11543</v>
      </c>
      <c r="L3450" t="s">
        <v>11544</v>
      </c>
    </row>
    <row r="3451" spans="1:12">
      <c r="A3451">
        <v>10072</v>
      </c>
      <c r="B3451" t="s">
        <v>11889</v>
      </c>
      <c r="C3451" t="s">
        <v>11890</v>
      </c>
      <c r="D3451" t="s">
        <v>45</v>
      </c>
      <c r="E3451" t="s">
        <v>11891</v>
      </c>
      <c r="F3451" t="s">
        <v>62</v>
      </c>
      <c r="G3451" t="str">
        <f>"0051010"</f>
        <v>0</v>
      </c>
      <c r="H3451">
        <v>800.0</v>
      </c>
      <c r="I3451">
        <v>120.0</v>
      </c>
      <c r="J3451" t="s">
        <v>4798</v>
      </c>
      <c r="K3451" t="s">
        <v>11543</v>
      </c>
      <c r="L3451" t="s">
        <v>11544</v>
      </c>
    </row>
    <row r="3452" spans="1:12">
      <c r="A3452">
        <v>10073</v>
      </c>
      <c r="B3452" t="s">
        <v>1114</v>
      </c>
      <c r="C3452" t="s">
        <v>11892</v>
      </c>
      <c r="D3452" t="s">
        <v>14</v>
      </c>
      <c r="E3452" t="s">
        <v>11893</v>
      </c>
      <c r="F3452" t="s">
        <v>2427</v>
      </c>
      <c r="G3452" t="str">
        <f>"0054021"</f>
        <v>0</v>
      </c>
      <c r="H3452">
        <v>1500.0</v>
      </c>
      <c r="I3452">
        <v>225.0</v>
      </c>
      <c r="J3452" t="s">
        <v>11894</v>
      </c>
      <c r="K3452" t="s">
        <v>11543</v>
      </c>
      <c r="L3452" t="s">
        <v>11544</v>
      </c>
    </row>
    <row r="3453" spans="1:12">
      <c r="A3453">
        <v>10075</v>
      </c>
      <c r="B3453" t="s">
        <v>11895</v>
      </c>
      <c r="C3453" t="s">
        <v>11896</v>
      </c>
      <c r="D3453" t="s">
        <v>14</v>
      </c>
      <c r="E3453" t="s">
        <v>11897</v>
      </c>
      <c r="F3453" t="s">
        <v>2427</v>
      </c>
      <c r="G3453" t="str">
        <f>"0054021"</f>
        <v>0</v>
      </c>
      <c r="H3453">
        <v>1500.0</v>
      </c>
      <c r="I3453">
        <v>0.0</v>
      </c>
      <c r="J3453" t="s">
        <v>1988</v>
      </c>
      <c r="K3453" t="s">
        <v>11543</v>
      </c>
      <c r="L3453" t="s">
        <v>11544</v>
      </c>
    </row>
    <row r="3454" spans="1:12">
      <c r="A3454">
        <v>10076</v>
      </c>
      <c r="B3454" t="s">
        <v>11898</v>
      </c>
      <c r="C3454" t="s">
        <v>11899</v>
      </c>
      <c r="D3454" t="s">
        <v>45</v>
      </c>
      <c r="E3454" t="s">
        <v>11900</v>
      </c>
      <c r="F3454" t="s">
        <v>195</v>
      </c>
      <c r="G3454" t="str">
        <f>"0017051"</f>
        <v>0</v>
      </c>
      <c r="H3454">
        <v>1200.0</v>
      </c>
      <c r="I3454">
        <v>0.0</v>
      </c>
      <c r="J3454" t="s">
        <v>917</v>
      </c>
      <c r="K3454" t="s">
        <v>11543</v>
      </c>
      <c r="L3454" t="s">
        <v>11544</v>
      </c>
    </row>
    <row r="3455" spans="1:12">
      <c r="A3455">
        <v>10077</v>
      </c>
      <c r="B3455" t="s">
        <v>11901</v>
      </c>
      <c r="C3455" t="s">
        <v>11902</v>
      </c>
      <c r="D3455" t="s">
        <v>45</v>
      </c>
      <c r="E3455" t="s">
        <v>11903</v>
      </c>
      <c r="F3455" t="s">
        <v>322</v>
      </c>
      <c r="G3455" t="str">
        <f>"0090868"</f>
        <v>0</v>
      </c>
      <c r="H3455">
        <v>1000.0</v>
      </c>
      <c r="I3455">
        <v>150.0</v>
      </c>
      <c r="J3455" t="s">
        <v>3310</v>
      </c>
      <c r="K3455" t="s">
        <v>11543</v>
      </c>
      <c r="L3455" t="s">
        <v>11544</v>
      </c>
    </row>
    <row r="3456" spans="1:12">
      <c r="A3456">
        <v>10078</v>
      </c>
      <c r="B3456" t="s">
        <v>11904</v>
      </c>
      <c r="C3456" t="s">
        <v>11905</v>
      </c>
      <c r="D3456" t="s">
        <v>45</v>
      </c>
      <c r="E3456" t="s">
        <v>11906</v>
      </c>
      <c r="F3456" t="s">
        <v>3383</v>
      </c>
      <c r="G3456" t="str">
        <f>"5061011"</f>
        <v>0</v>
      </c>
      <c r="H3456">
        <v>1300.0</v>
      </c>
      <c r="I3456">
        <v>195.0</v>
      </c>
      <c r="J3456" t="s">
        <v>11882</v>
      </c>
      <c r="K3456" t="s">
        <v>11543</v>
      </c>
      <c r="L3456" t="s">
        <v>11544</v>
      </c>
    </row>
    <row r="3457" spans="1:12">
      <c r="A3457">
        <v>10080</v>
      </c>
      <c r="B3457" t="s">
        <v>11907</v>
      </c>
      <c r="C3457" t="s">
        <v>11908</v>
      </c>
      <c r="D3457" t="s">
        <v>14</v>
      </c>
      <c r="E3457" t="s">
        <v>11909</v>
      </c>
      <c r="F3457" t="s">
        <v>3383</v>
      </c>
      <c r="G3457" t="str">
        <f>"5061011"</f>
        <v>0</v>
      </c>
      <c r="H3457">
        <v>1300.0</v>
      </c>
      <c r="I3457">
        <v>195.0</v>
      </c>
      <c r="J3457" t="s">
        <v>11910</v>
      </c>
      <c r="K3457" t="s">
        <v>11543</v>
      </c>
      <c r="L3457" t="s">
        <v>11544</v>
      </c>
    </row>
    <row r="3458" spans="1:12">
      <c r="A3458">
        <v>10081</v>
      </c>
      <c r="B3458" t="s">
        <v>11911</v>
      </c>
      <c r="C3458" t="s">
        <v>11912</v>
      </c>
      <c r="D3458" t="s">
        <v>45</v>
      </c>
      <c r="E3458" t="s">
        <v>11913</v>
      </c>
      <c r="F3458" t="s">
        <v>3383</v>
      </c>
      <c r="G3458" t="str">
        <f>"5061011"</f>
        <v>0</v>
      </c>
      <c r="H3458">
        <v>1000.0</v>
      </c>
      <c r="I3458">
        <v>0.0</v>
      </c>
      <c r="J3458" t="s">
        <v>11914</v>
      </c>
      <c r="K3458" t="s">
        <v>11543</v>
      </c>
      <c r="L3458" t="s">
        <v>11544</v>
      </c>
    </row>
    <row r="3459" spans="1:12">
      <c r="A3459">
        <v>10082</v>
      </c>
      <c r="B3459" t="s">
        <v>11915</v>
      </c>
      <c r="C3459" t="s">
        <v>11916</v>
      </c>
      <c r="D3459" t="s">
        <v>45</v>
      </c>
      <c r="E3459" t="s">
        <v>11917</v>
      </c>
      <c r="F3459" t="s">
        <v>67</v>
      </c>
      <c r="G3459" t="str">
        <f>"8011031"</f>
        <v>0</v>
      </c>
      <c r="H3459">
        <v>1300.0</v>
      </c>
      <c r="I3459">
        <v>0.0</v>
      </c>
      <c r="J3459" t="s">
        <v>11918</v>
      </c>
      <c r="K3459" t="s">
        <v>11543</v>
      </c>
      <c r="L3459" t="s">
        <v>11544</v>
      </c>
    </row>
    <row r="3460" spans="1:12">
      <c r="A3460">
        <v>10083</v>
      </c>
      <c r="B3460" t="s">
        <v>11919</v>
      </c>
      <c r="C3460" t="s">
        <v>11920</v>
      </c>
      <c r="D3460" t="s">
        <v>45</v>
      </c>
      <c r="E3460" t="s">
        <v>11921</v>
      </c>
      <c r="F3460" t="s">
        <v>3383</v>
      </c>
      <c r="G3460" t="str">
        <f>"5061011"</f>
        <v>0</v>
      </c>
      <c r="H3460">
        <v>1300.0</v>
      </c>
      <c r="I3460">
        <v>195.0</v>
      </c>
      <c r="J3460" t="s">
        <v>11922</v>
      </c>
      <c r="K3460" t="s">
        <v>11543</v>
      </c>
      <c r="L3460" t="s">
        <v>11544</v>
      </c>
    </row>
    <row r="3461" spans="1:12">
      <c r="A3461">
        <v>10084</v>
      </c>
      <c r="B3461" t="s">
        <v>11923</v>
      </c>
      <c r="C3461" t="s">
        <v>11924</v>
      </c>
      <c r="D3461" t="s">
        <v>14</v>
      </c>
      <c r="E3461" t="s">
        <v>11925</v>
      </c>
      <c r="F3461" t="s">
        <v>81</v>
      </c>
      <c r="G3461" t="str">
        <f>"0093021"</f>
        <v>0</v>
      </c>
      <c r="H3461">
        <v>800.0</v>
      </c>
      <c r="I3461">
        <v>120.0</v>
      </c>
      <c r="J3461" t="s">
        <v>4798</v>
      </c>
      <c r="K3461" t="s">
        <v>11543</v>
      </c>
      <c r="L3461" t="s">
        <v>11544</v>
      </c>
    </row>
    <row r="3462" spans="1:12">
      <c r="A3462">
        <v>10085</v>
      </c>
      <c r="B3462" t="s">
        <v>10085</v>
      </c>
      <c r="C3462" t="s">
        <v>838</v>
      </c>
      <c r="D3462" t="s">
        <v>14</v>
      </c>
      <c r="E3462" t="s">
        <v>11926</v>
      </c>
      <c r="F3462" t="s">
        <v>81</v>
      </c>
      <c r="G3462" t="str">
        <f>"0093021"</f>
        <v>0</v>
      </c>
      <c r="H3462">
        <v>800.0</v>
      </c>
      <c r="I3462">
        <v>120.0</v>
      </c>
      <c r="J3462" t="s">
        <v>11927</v>
      </c>
      <c r="K3462" t="s">
        <v>11543</v>
      </c>
      <c r="L3462" t="s">
        <v>11544</v>
      </c>
    </row>
    <row r="3463" spans="1:12">
      <c r="A3463">
        <v>10086</v>
      </c>
      <c r="B3463" t="s">
        <v>11928</v>
      </c>
      <c r="C3463" t="s">
        <v>11929</v>
      </c>
      <c r="D3463" t="s">
        <v>14</v>
      </c>
      <c r="E3463" t="s">
        <v>11930</v>
      </c>
      <c r="F3463" t="s">
        <v>81</v>
      </c>
      <c r="G3463" t="str">
        <f>"0093021"</f>
        <v>0</v>
      </c>
      <c r="H3463">
        <v>800.0</v>
      </c>
      <c r="I3463">
        <v>120.0</v>
      </c>
      <c r="J3463" t="s">
        <v>4798</v>
      </c>
      <c r="K3463" t="s">
        <v>11543</v>
      </c>
      <c r="L3463" t="s">
        <v>11544</v>
      </c>
    </row>
    <row r="3464" spans="1:12">
      <c r="A3464">
        <v>10087</v>
      </c>
      <c r="B3464" t="s">
        <v>11931</v>
      </c>
      <c r="C3464" t="s">
        <v>11932</v>
      </c>
      <c r="D3464" t="s">
        <v>14</v>
      </c>
      <c r="E3464" t="s">
        <v>11933</v>
      </c>
      <c r="F3464" t="s">
        <v>81</v>
      </c>
      <c r="G3464" t="str">
        <f>"0093021"</f>
        <v>0</v>
      </c>
      <c r="H3464">
        <v>800.0</v>
      </c>
      <c r="I3464">
        <v>120.0</v>
      </c>
      <c r="J3464" t="s">
        <v>11934</v>
      </c>
      <c r="K3464" t="s">
        <v>11543</v>
      </c>
      <c r="L3464" t="s">
        <v>11544</v>
      </c>
    </row>
    <row r="3465" spans="1:12">
      <c r="A3465">
        <v>10088</v>
      </c>
      <c r="B3465" t="s">
        <v>11935</v>
      </c>
      <c r="C3465" t="s">
        <v>11936</v>
      </c>
      <c r="D3465" t="s">
        <v>45</v>
      </c>
      <c r="E3465" t="s">
        <v>11937</v>
      </c>
      <c r="F3465" t="s">
        <v>81</v>
      </c>
      <c r="G3465" t="str">
        <f>"0093021"</f>
        <v>0</v>
      </c>
      <c r="H3465">
        <v>1000.0</v>
      </c>
      <c r="I3465">
        <v>0.0</v>
      </c>
      <c r="J3465" t="s">
        <v>1053</v>
      </c>
      <c r="K3465" t="s">
        <v>11543</v>
      </c>
      <c r="L3465" t="s">
        <v>11544</v>
      </c>
    </row>
    <row r="3466" spans="1:12">
      <c r="A3466">
        <v>10089</v>
      </c>
      <c r="B3466" t="s">
        <v>11938</v>
      </c>
      <c r="C3466" t="s">
        <v>11939</v>
      </c>
      <c r="D3466" t="s">
        <v>14</v>
      </c>
      <c r="E3466" t="s">
        <v>11940</v>
      </c>
      <c r="F3466" t="s">
        <v>81</v>
      </c>
      <c r="G3466" t="str">
        <f>"0093021"</f>
        <v>0</v>
      </c>
      <c r="H3466">
        <v>900.0</v>
      </c>
      <c r="I3466">
        <v>546.0</v>
      </c>
      <c r="J3466" t="s">
        <v>11696</v>
      </c>
      <c r="K3466" t="s">
        <v>11543</v>
      </c>
      <c r="L3466" t="s">
        <v>11544</v>
      </c>
    </row>
    <row r="3467" spans="1:12">
      <c r="A3467">
        <v>10090</v>
      </c>
      <c r="B3467" t="s">
        <v>11941</v>
      </c>
      <c r="C3467" t="s">
        <v>11942</v>
      </c>
      <c r="D3467" t="s">
        <v>14</v>
      </c>
      <c r="E3467" t="s">
        <v>11943</v>
      </c>
      <c r="F3467" t="s">
        <v>3480</v>
      </c>
      <c r="G3467" t="str">
        <f>"0103021"</f>
        <v>0</v>
      </c>
      <c r="H3467">
        <v>1500.0</v>
      </c>
      <c r="I3467">
        <v>225.0</v>
      </c>
      <c r="J3467" t="s">
        <v>11650</v>
      </c>
      <c r="K3467" t="s">
        <v>11543</v>
      </c>
      <c r="L3467" t="s">
        <v>11544</v>
      </c>
    </row>
    <row r="3468" spans="1:12">
      <c r="A3468">
        <v>10125</v>
      </c>
      <c r="B3468" t="s">
        <v>11944</v>
      </c>
      <c r="C3468" t="s">
        <v>11945</v>
      </c>
      <c r="D3468" t="s">
        <v>14</v>
      </c>
      <c r="E3468" t="s">
        <v>11946</v>
      </c>
      <c r="F3468" t="s">
        <v>225</v>
      </c>
      <c r="G3468" t="str">
        <f>"0082030"</f>
        <v>0</v>
      </c>
      <c r="H3468">
        <v>800.0</v>
      </c>
      <c r="I3468">
        <v>0.0</v>
      </c>
      <c r="J3468" t="s">
        <v>48</v>
      </c>
      <c r="K3468" t="s">
        <v>11543</v>
      </c>
      <c r="L3468" t="s">
        <v>11544</v>
      </c>
    </row>
    <row r="3469" spans="1:12">
      <c r="A3469">
        <v>10128</v>
      </c>
      <c r="B3469" t="s">
        <v>11947</v>
      </c>
      <c r="C3469" t="s">
        <v>11948</v>
      </c>
      <c r="D3469" t="s">
        <v>14</v>
      </c>
      <c r="E3469" t="s">
        <v>11949</v>
      </c>
      <c r="F3469" t="s">
        <v>1617</v>
      </c>
      <c r="G3469" t="str">
        <f>"0036051"</f>
        <v>0</v>
      </c>
      <c r="H3469">
        <v>900.0</v>
      </c>
      <c r="I3469">
        <v>0.0</v>
      </c>
      <c r="J3469" t="s">
        <v>10614</v>
      </c>
      <c r="K3469" t="s">
        <v>11543</v>
      </c>
      <c r="L3469" t="s">
        <v>11544</v>
      </c>
    </row>
    <row r="3470" spans="1:12">
      <c r="A3470">
        <v>10130</v>
      </c>
      <c r="B3470" t="s">
        <v>11950</v>
      </c>
      <c r="C3470" t="s">
        <v>11951</v>
      </c>
      <c r="D3470" t="s">
        <v>45</v>
      </c>
      <c r="E3470" t="s">
        <v>11952</v>
      </c>
      <c r="F3470" t="s">
        <v>81</v>
      </c>
      <c r="G3470" t="str">
        <f>"0093021"</f>
        <v>0</v>
      </c>
      <c r="H3470">
        <v>700.0</v>
      </c>
      <c r="I3470">
        <v>0.0</v>
      </c>
      <c r="J3470" t="s">
        <v>169</v>
      </c>
      <c r="K3470" t="s">
        <v>11543</v>
      </c>
      <c r="L3470" t="s">
        <v>11544</v>
      </c>
    </row>
    <row r="3471" spans="1:12">
      <c r="A3471">
        <v>10132</v>
      </c>
      <c r="B3471" t="s">
        <v>1114</v>
      </c>
      <c r="C3471" t="s">
        <v>11953</v>
      </c>
      <c r="D3471" t="s">
        <v>14</v>
      </c>
      <c r="E3471" t="s">
        <v>11954</v>
      </c>
      <c r="F3471" t="s">
        <v>81</v>
      </c>
      <c r="G3471" t="str">
        <f>"0093021"</f>
        <v>0</v>
      </c>
      <c r="H3471">
        <v>700.0</v>
      </c>
      <c r="I3471">
        <v>0.0</v>
      </c>
      <c r="J3471" t="s">
        <v>4058</v>
      </c>
      <c r="K3471" t="s">
        <v>11543</v>
      </c>
      <c r="L3471" t="s">
        <v>11544</v>
      </c>
    </row>
    <row r="3472" spans="1:12">
      <c r="A3472">
        <v>10133</v>
      </c>
      <c r="B3472" t="s">
        <v>11955</v>
      </c>
      <c r="C3472" t="s">
        <v>11956</v>
      </c>
      <c r="D3472" t="s">
        <v>45</v>
      </c>
      <c r="E3472" t="s">
        <v>11957</v>
      </c>
      <c r="F3472" t="s">
        <v>81</v>
      </c>
      <c r="G3472" t="str">
        <f>"0093021"</f>
        <v>0</v>
      </c>
      <c r="H3472">
        <v>700.0</v>
      </c>
      <c r="I3472">
        <v>0.0</v>
      </c>
      <c r="J3472" t="s">
        <v>11958</v>
      </c>
      <c r="K3472" t="s">
        <v>11543</v>
      </c>
      <c r="L3472" t="s">
        <v>11544</v>
      </c>
    </row>
    <row r="3473" spans="1:12">
      <c r="A3473">
        <v>10135</v>
      </c>
      <c r="B3473" t="s">
        <v>11959</v>
      </c>
      <c r="C3473" t="s">
        <v>420</v>
      </c>
      <c r="D3473" t="s">
        <v>45</v>
      </c>
      <c r="E3473" t="s">
        <v>11960</v>
      </c>
      <c r="F3473" t="s">
        <v>5201</v>
      </c>
      <c r="G3473" t="str">
        <f>"0103130"</f>
        <v>0</v>
      </c>
      <c r="H3473">
        <v>900.0</v>
      </c>
      <c r="I3473">
        <v>0.0</v>
      </c>
      <c r="J3473" t="s">
        <v>9116</v>
      </c>
      <c r="K3473" t="s">
        <v>11543</v>
      </c>
      <c r="L3473" t="s">
        <v>11544</v>
      </c>
    </row>
    <row r="3474" spans="1:12">
      <c r="A3474">
        <v>10137</v>
      </c>
      <c r="B3474" t="s">
        <v>11961</v>
      </c>
      <c r="C3474" t="s">
        <v>11962</v>
      </c>
      <c r="D3474" t="s">
        <v>14</v>
      </c>
      <c r="E3474" t="s">
        <v>11963</v>
      </c>
      <c r="F3474" t="s">
        <v>5201</v>
      </c>
      <c r="G3474" t="str">
        <f>"0103130"</f>
        <v>0</v>
      </c>
      <c r="H3474">
        <v>1000.0</v>
      </c>
      <c r="I3474">
        <v>250.0</v>
      </c>
      <c r="J3474" t="s">
        <v>4798</v>
      </c>
      <c r="K3474" t="s">
        <v>11543</v>
      </c>
      <c r="L3474" t="s">
        <v>11544</v>
      </c>
    </row>
    <row r="3475" spans="1:12">
      <c r="A3475">
        <v>10138</v>
      </c>
      <c r="B3475" t="s">
        <v>11964</v>
      </c>
      <c r="C3475" t="s">
        <v>11965</v>
      </c>
      <c r="D3475" t="s">
        <v>45</v>
      </c>
      <c r="E3475" t="s">
        <v>11966</v>
      </c>
      <c r="F3475" t="s">
        <v>5201</v>
      </c>
      <c r="G3475" t="str">
        <f>"0103130"</f>
        <v>0</v>
      </c>
      <c r="H3475">
        <v>1000.0</v>
      </c>
      <c r="I3475">
        <v>150.0</v>
      </c>
      <c r="J3475" t="s">
        <v>4798</v>
      </c>
      <c r="K3475" t="s">
        <v>11543</v>
      </c>
      <c r="L3475" t="s">
        <v>11544</v>
      </c>
    </row>
    <row r="3476" spans="1:12">
      <c r="A3476">
        <v>10139</v>
      </c>
      <c r="B3476" t="s">
        <v>11967</v>
      </c>
      <c r="C3476" t="s">
        <v>11968</v>
      </c>
      <c r="D3476" t="s">
        <v>45</v>
      </c>
      <c r="E3476" t="s">
        <v>11969</v>
      </c>
      <c r="F3476" t="s">
        <v>5201</v>
      </c>
      <c r="G3476" t="str">
        <f>"0103130"</f>
        <v>0</v>
      </c>
      <c r="H3476">
        <v>1000.0</v>
      </c>
      <c r="I3476">
        <v>250.0</v>
      </c>
      <c r="J3476" t="s">
        <v>4798</v>
      </c>
      <c r="K3476" t="s">
        <v>11543</v>
      </c>
      <c r="L3476" t="s">
        <v>11544</v>
      </c>
    </row>
    <row r="3477" spans="1:12">
      <c r="A3477">
        <v>10140</v>
      </c>
      <c r="B3477" t="s">
        <v>11970</v>
      </c>
      <c r="C3477" t="s">
        <v>11971</v>
      </c>
      <c r="D3477" t="s">
        <v>45</v>
      </c>
      <c r="E3477" t="s">
        <v>11972</v>
      </c>
      <c r="F3477" t="s">
        <v>5201</v>
      </c>
      <c r="G3477" t="str">
        <f>"0103130"</f>
        <v>0</v>
      </c>
      <c r="H3477">
        <v>1000.0</v>
      </c>
      <c r="I3477">
        <v>0.0</v>
      </c>
      <c r="J3477" t="s">
        <v>8321</v>
      </c>
      <c r="K3477" t="s">
        <v>11543</v>
      </c>
      <c r="L3477" t="s">
        <v>11544</v>
      </c>
    </row>
    <row r="3478" spans="1:12">
      <c r="A3478">
        <v>10141</v>
      </c>
      <c r="B3478" t="s">
        <v>11973</v>
      </c>
      <c r="C3478" t="s">
        <v>11974</v>
      </c>
      <c r="D3478" t="s">
        <v>45</v>
      </c>
      <c r="E3478" t="s">
        <v>11975</v>
      </c>
      <c r="F3478" t="s">
        <v>5201</v>
      </c>
      <c r="G3478" t="str">
        <f>"0103130"</f>
        <v>0</v>
      </c>
      <c r="H3478">
        <v>1000.0</v>
      </c>
      <c r="I3478">
        <v>250.0</v>
      </c>
      <c r="J3478" t="s">
        <v>4798</v>
      </c>
      <c r="K3478" t="s">
        <v>11543</v>
      </c>
      <c r="L3478" t="s">
        <v>11544</v>
      </c>
    </row>
    <row r="3479" spans="1:12">
      <c r="A3479">
        <v>10143</v>
      </c>
      <c r="B3479" t="s">
        <v>11976</v>
      </c>
      <c r="C3479" t="s">
        <v>11977</v>
      </c>
      <c r="D3479" t="s">
        <v>45</v>
      </c>
      <c r="E3479" t="s">
        <v>11978</v>
      </c>
      <c r="F3479" t="s">
        <v>5201</v>
      </c>
      <c r="G3479" t="str">
        <f>"0103130"</f>
        <v>0</v>
      </c>
      <c r="H3479">
        <v>1000.0</v>
      </c>
      <c r="I3479">
        <v>0.0</v>
      </c>
      <c r="J3479" t="s">
        <v>11979</v>
      </c>
      <c r="K3479" t="s">
        <v>11543</v>
      </c>
      <c r="L3479" t="s">
        <v>11544</v>
      </c>
    </row>
    <row r="3480" spans="1:12">
      <c r="A3480">
        <v>10145</v>
      </c>
      <c r="B3480" t="s">
        <v>8316</v>
      </c>
      <c r="C3480" t="s">
        <v>11980</v>
      </c>
      <c r="D3480" t="s">
        <v>14</v>
      </c>
      <c r="E3480" t="s">
        <v>11981</v>
      </c>
      <c r="F3480" t="s">
        <v>81</v>
      </c>
      <c r="G3480" t="str">
        <f>"0093021"</f>
        <v>0</v>
      </c>
      <c r="H3480">
        <v>800.0</v>
      </c>
      <c r="I3480">
        <v>0.0</v>
      </c>
      <c r="J3480" t="s">
        <v>1556</v>
      </c>
      <c r="K3480" t="s">
        <v>11543</v>
      </c>
      <c r="L3480" t="s">
        <v>11544</v>
      </c>
    </row>
    <row r="3481" spans="1:12">
      <c r="A3481">
        <v>10146</v>
      </c>
      <c r="B3481" t="s">
        <v>11982</v>
      </c>
      <c r="C3481" t="s">
        <v>11983</v>
      </c>
      <c r="D3481" t="s">
        <v>14</v>
      </c>
      <c r="E3481" t="s">
        <v>11984</v>
      </c>
      <c r="F3481" t="s">
        <v>81</v>
      </c>
      <c r="G3481" t="str">
        <f>"0093021"</f>
        <v>0</v>
      </c>
      <c r="H3481">
        <v>900.0</v>
      </c>
      <c r="I3481">
        <v>135.0</v>
      </c>
      <c r="J3481" t="s">
        <v>4798</v>
      </c>
      <c r="K3481" t="s">
        <v>11543</v>
      </c>
      <c r="L3481" t="s">
        <v>11544</v>
      </c>
    </row>
    <row r="3482" spans="1:12">
      <c r="A3482">
        <v>10147</v>
      </c>
      <c r="B3482" t="s">
        <v>11985</v>
      </c>
      <c r="C3482" t="s">
        <v>11986</v>
      </c>
      <c r="D3482" t="s">
        <v>45</v>
      </c>
      <c r="E3482" t="s">
        <v>11987</v>
      </c>
      <c r="F3482" t="s">
        <v>81</v>
      </c>
      <c r="G3482" t="str">
        <f>"0093021"</f>
        <v>0</v>
      </c>
      <c r="H3482">
        <v>900.0</v>
      </c>
      <c r="I3482">
        <v>135.0</v>
      </c>
      <c r="J3482" t="s">
        <v>4798</v>
      </c>
      <c r="K3482" t="s">
        <v>11543</v>
      </c>
      <c r="L3482" t="s">
        <v>11544</v>
      </c>
    </row>
    <row r="3483" spans="1:12">
      <c r="A3483">
        <v>10148</v>
      </c>
      <c r="B3483" t="s">
        <v>11988</v>
      </c>
      <c r="C3483" t="s">
        <v>11989</v>
      </c>
      <c r="D3483" t="s">
        <v>45</v>
      </c>
      <c r="E3483" t="s">
        <v>11990</v>
      </c>
      <c r="F3483" t="s">
        <v>81</v>
      </c>
      <c r="G3483" t="str">
        <f>"0093021"</f>
        <v>0</v>
      </c>
      <c r="H3483">
        <v>900.0</v>
      </c>
      <c r="I3483">
        <v>135.0</v>
      </c>
      <c r="J3483" t="s">
        <v>4798</v>
      </c>
      <c r="K3483" t="s">
        <v>11543</v>
      </c>
      <c r="L3483" t="s">
        <v>11544</v>
      </c>
    </row>
    <row r="3484" spans="1:12">
      <c r="A3484">
        <v>10149</v>
      </c>
      <c r="B3484" t="s">
        <v>11991</v>
      </c>
      <c r="C3484" t="s">
        <v>11992</v>
      </c>
      <c r="D3484" t="s">
        <v>45</v>
      </c>
      <c r="E3484" t="s">
        <v>11993</v>
      </c>
      <c r="F3484" t="s">
        <v>81</v>
      </c>
      <c r="G3484" t="str">
        <f>"0093021"</f>
        <v>0</v>
      </c>
      <c r="H3484">
        <v>900.0</v>
      </c>
      <c r="I3484">
        <v>135.0</v>
      </c>
      <c r="J3484" t="s">
        <v>4798</v>
      </c>
      <c r="K3484" t="s">
        <v>11543</v>
      </c>
      <c r="L3484" t="s">
        <v>11544</v>
      </c>
    </row>
    <row r="3485" spans="1:12">
      <c r="A3485">
        <v>10150</v>
      </c>
      <c r="B3485" t="s">
        <v>6161</v>
      </c>
      <c r="C3485" t="s">
        <v>11994</v>
      </c>
      <c r="D3485" t="s">
        <v>14</v>
      </c>
      <c r="E3485" t="s">
        <v>11995</v>
      </c>
      <c r="F3485" t="s">
        <v>81</v>
      </c>
      <c r="G3485" t="str">
        <f>"0093021"</f>
        <v>0</v>
      </c>
      <c r="H3485">
        <v>900.0</v>
      </c>
      <c r="I3485">
        <v>135.0</v>
      </c>
      <c r="J3485" t="s">
        <v>4798</v>
      </c>
      <c r="K3485" t="s">
        <v>11543</v>
      </c>
      <c r="L3485" t="s">
        <v>11544</v>
      </c>
    </row>
    <row r="3486" spans="1:12">
      <c r="A3486">
        <v>10151</v>
      </c>
      <c r="B3486" t="s">
        <v>11996</v>
      </c>
      <c r="C3486" t="s">
        <v>11997</v>
      </c>
      <c r="D3486" t="s">
        <v>45</v>
      </c>
      <c r="E3486" t="s">
        <v>11998</v>
      </c>
      <c r="F3486" t="s">
        <v>81</v>
      </c>
      <c r="G3486" t="str">
        <f>"0093021"</f>
        <v>0</v>
      </c>
      <c r="H3486">
        <v>900.0</v>
      </c>
      <c r="I3486">
        <v>135.0</v>
      </c>
      <c r="J3486" t="s">
        <v>4798</v>
      </c>
      <c r="K3486" t="s">
        <v>11543</v>
      </c>
      <c r="L3486" t="s">
        <v>11544</v>
      </c>
    </row>
    <row r="3487" spans="1:12">
      <c r="A3487">
        <v>10152</v>
      </c>
      <c r="B3487" t="s">
        <v>11999</v>
      </c>
      <c r="C3487" t="s">
        <v>12000</v>
      </c>
      <c r="D3487" t="s">
        <v>45</v>
      </c>
      <c r="E3487" t="s">
        <v>12001</v>
      </c>
      <c r="F3487" t="s">
        <v>81</v>
      </c>
      <c r="G3487" t="str">
        <f>"0093021"</f>
        <v>0</v>
      </c>
      <c r="H3487">
        <v>800.0</v>
      </c>
      <c r="I3487">
        <v>0.0</v>
      </c>
      <c r="J3487" t="s">
        <v>8873</v>
      </c>
      <c r="K3487" t="s">
        <v>11543</v>
      </c>
      <c r="L3487" t="s">
        <v>11544</v>
      </c>
    </row>
    <row r="3488" spans="1:12">
      <c r="A3488">
        <v>10153</v>
      </c>
      <c r="B3488" t="s">
        <v>12002</v>
      </c>
      <c r="C3488" t="s">
        <v>12003</v>
      </c>
      <c r="D3488" t="s">
        <v>14</v>
      </c>
      <c r="E3488" t="s">
        <v>12004</v>
      </c>
      <c r="F3488" t="s">
        <v>81</v>
      </c>
      <c r="G3488" t="str">
        <f>"0093021"</f>
        <v>0</v>
      </c>
      <c r="H3488">
        <v>900.0</v>
      </c>
      <c r="I3488">
        <v>350.0</v>
      </c>
      <c r="J3488" t="s">
        <v>4798</v>
      </c>
      <c r="K3488" t="s">
        <v>11543</v>
      </c>
      <c r="L3488" t="s">
        <v>11544</v>
      </c>
    </row>
    <row r="3489" spans="1:12">
      <c r="A3489">
        <v>10154</v>
      </c>
      <c r="B3489" t="s">
        <v>12005</v>
      </c>
      <c r="C3489" t="s">
        <v>12006</v>
      </c>
      <c r="D3489" t="s">
        <v>45</v>
      </c>
      <c r="E3489" t="s">
        <v>12007</v>
      </c>
      <c r="F3489" t="s">
        <v>81</v>
      </c>
      <c r="G3489" t="str">
        <f>"0093021"</f>
        <v>0</v>
      </c>
      <c r="H3489">
        <v>900.0</v>
      </c>
      <c r="I3489">
        <v>135.0</v>
      </c>
      <c r="J3489" t="s">
        <v>12008</v>
      </c>
      <c r="K3489" t="s">
        <v>11543</v>
      </c>
      <c r="L3489" t="s">
        <v>11544</v>
      </c>
    </row>
    <row r="3490" spans="1:12">
      <c r="A3490">
        <v>10155</v>
      </c>
      <c r="B3490" t="s">
        <v>12009</v>
      </c>
      <c r="C3490" t="s">
        <v>12010</v>
      </c>
      <c r="D3490" t="s">
        <v>45</v>
      </c>
      <c r="E3490" t="s">
        <v>12011</v>
      </c>
      <c r="F3490" t="s">
        <v>81</v>
      </c>
      <c r="G3490" t="str">
        <f>"0093021"</f>
        <v>0</v>
      </c>
      <c r="H3490">
        <v>800.0</v>
      </c>
      <c r="I3490">
        <v>0.0</v>
      </c>
      <c r="J3490" t="s">
        <v>12012</v>
      </c>
      <c r="K3490" t="s">
        <v>11543</v>
      </c>
      <c r="L3490" t="s">
        <v>11544</v>
      </c>
    </row>
    <row r="3491" spans="1:12">
      <c r="A3491">
        <v>10156</v>
      </c>
      <c r="B3491" t="s">
        <v>12013</v>
      </c>
      <c r="C3491" t="s">
        <v>12014</v>
      </c>
      <c r="D3491" t="s">
        <v>14</v>
      </c>
      <c r="E3491" t="s">
        <v>12015</v>
      </c>
      <c r="F3491" t="s">
        <v>81</v>
      </c>
      <c r="G3491" t="str">
        <f>"0093021"</f>
        <v>0</v>
      </c>
      <c r="H3491">
        <v>900.0</v>
      </c>
      <c r="I3491">
        <v>135.0</v>
      </c>
      <c r="J3491" t="s">
        <v>4798</v>
      </c>
      <c r="K3491" t="s">
        <v>11543</v>
      </c>
      <c r="L3491" t="s">
        <v>11544</v>
      </c>
    </row>
    <row r="3492" spans="1:12">
      <c r="A3492">
        <v>10157</v>
      </c>
      <c r="B3492" t="s">
        <v>12016</v>
      </c>
      <c r="C3492" t="s">
        <v>12017</v>
      </c>
      <c r="D3492" t="s">
        <v>14</v>
      </c>
      <c r="E3492" t="s">
        <v>12018</v>
      </c>
      <c r="F3492" t="s">
        <v>81</v>
      </c>
      <c r="G3492" t="str">
        <f>"0093021"</f>
        <v>0</v>
      </c>
      <c r="H3492">
        <v>800.0</v>
      </c>
      <c r="I3492">
        <v>0.0</v>
      </c>
      <c r="J3492" t="s">
        <v>4227</v>
      </c>
      <c r="K3492" t="s">
        <v>11543</v>
      </c>
      <c r="L3492" t="s">
        <v>11544</v>
      </c>
    </row>
    <row r="3493" spans="1:12">
      <c r="A3493">
        <v>10158</v>
      </c>
      <c r="B3493" t="s">
        <v>12019</v>
      </c>
      <c r="C3493" t="s">
        <v>12020</v>
      </c>
      <c r="D3493" t="s">
        <v>45</v>
      </c>
      <c r="E3493" t="s">
        <v>12021</v>
      </c>
      <c r="F3493" t="s">
        <v>81</v>
      </c>
      <c r="G3493" t="str">
        <f>"0093021"</f>
        <v>0</v>
      </c>
      <c r="H3493">
        <v>900.0</v>
      </c>
      <c r="I3493">
        <v>135.0</v>
      </c>
      <c r="J3493" t="s">
        <v>4798</v>
      </c>
      <c r="K3493" t="s">
        <v>11543</v>
      </c>
      <c r="L3493" t="s">
        <v>11544</v>
      </c>
    </row>
    <row r="3494" spans="1:12">
      <c r="A3494">
        <v>10159</v>
      </c>
      <c r="B3494" t="s">
        <v>12022</v>
      </c>
      <c r="C3494" t="s">
        <v>12023</v>
      </c>
      <c r="D3494" t="s">
        <v>45</v>
      </c>
      <c r="E3494" t="s">
        <v>12024</v>
      </c>
      <c r="F3494" t="s">
        <v>81</v>
      </c>
      <c r="G3494" t="str">
        <f>"0093021"</f>
        <v>0</v>
      </c>
      <c r="H3494">
        <v>900.0</v>
      </c>
      <c r="I3494">
        <v>135.0</v>
      </c>
      <c r="J3494" t="s">
        <v>4798</v>
      </c>
      <c r="K3494" t="s">
        <v>11543</v>
      </c>
      <c r="L3494" t="s">
        <v>11544</v>
      </c>
    </row>
    <row r="3495" spans="1:12">
      <c r="A3495">
        <v>10160</v>
      </c>
      <c r="B3495" t="s">
        <v>12025</v>
      </c>
      <c r="C3495" t="s">
        <v>11212</v>
      </c>
      <c r="D3495" t="s">
        <v>45</v>
      </c>
      <c r="E3495" t="s">
        <v>12026</v>
      </c>
      <c r="F3495" t="s">
        <v>81</v>
      </c>
      <c r="G3495" t="str">
        <f>"0093021"</f>
        <v>0</v>
      </c>
      <c r="H3495">
        <v>900.0</v>
      </c>
      <c r="I3495">
        <v>135.0</v>
      </c>
      <c r="J3495" t="s">
        <v>4798</v>
      </c>
      <c r="K3495" t="s">
        <v>11543</v>
      </c>
      <c r="L3495" t="s">
        <v>11544</v>
      </c>
    </row>
    <row r="3496" spans="1:12">
      <c r="A3496">
        <v>10161</v>
      </c>
      <c r="B3496" t="s">
        <v>12027</v>
      </c>
      <c r="C3496" t="s">
        <v>12028</v>
      </c>
      <c r="D3496" t="s">
        <v>45</v>
      </c>
      <c r="E3496" t="s">
        <v>12029</v>
      </c>
      <c r="F3496" t="s">
        <v>81</v>
      </c>
      <c r="G3496" t="str">
        <f>"0093021"</f>
        <v>0</v>
      </c>
      <c r="H3496">
        <v>900.0</v>
      </c>
      <c r="I3496">
        <v>0.0</v>
      </c>
      <c r="J3496" t="s">
        <v>11640</v>
      </c>
      <c r="K3496" t="s">
        <v>11543</v>
      </c>
      <c r="L3496" t="s">
        <v>11544</v>
      </c>
    </row>
    <row r="3497" spans="1:12">
      <c r="A3497">
        <v>10162</v>
      </c>
      <c r="B3497" t="s">
        <v>12030</v>
      </c>
      <c r="C3497" t="s">
        <v>12031</v>
      </c>
      <c r="D3497" t="s">
        <v>45</v>
      </c>
      <c r="E3497" t="s">
        <v>12032</v>
      </c>
      <c r="F3497" t="s">
        <v>81</v>
      </c>
      <c r="G3497" t="str">
        <f>"0093021"</f>
        <v>0</v>
      </c>
      <c r="H3497">
        <v>700.0</v>
      </c>
      <c r="I3497">
        <v>0.0</v>
      </c>
      <c r="J3497" t="s">
        <v>12033</v>
      </c>
      <c r="K3497" t="s">
        <v>11543</v>
      </c>
      <c r="L3497" t="s">
        <v>11544</v>
      </c>
    </row>
    <row r="3498" spans="1:12">
      <c r="A3498">
        <v>10163</v>
      </c>
      <c r="B3498" t="s">
        <v>12034</v>
      </c>
      <c r="C3498" t="s">
        <v>12035</v>
      </c>
      <c r="D3498" t="s">
        <v>45</v>
      </c>
      <c r="E3498" t="s">
        <v>12036</v>
      </c>
      <c r="F3498" t="s">
        <v>81</v>
      </c>
      <c r="G3498" t="str">
        <f>"0093021"</f>
        <v>0</v>
      </c>
      <c r="H3498">
        <v>800.0</v>
      </c>
      <c r="I3498">
        <v>120.0</v>
      </c>
      <c r="J3498" t="s">
        <v>4227</v>
      </c>
      <c r="K3498" t="s">
        <v>11543</v>
      </c>
      <c r="L3498" t="s">
        <v>11544</v>
      </c>
    </row>
    <row r="3499" spans="1:12">
      <c r="A3499">
        <v>10164</v>
      </c>
      <c r="B3499" t="s">
        <v>12037</v>
      </c>
      <c r="C3499" t="s">
        <v>12038</v>
      </c>
      <c r="D3499" t="s">
        <v>45</v>
      </c>
      <c r="E3499" t="s">
        <v>12039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12040</v>
      </c>
      <c r="K3499" t="s">
        <v>11543</v>
      </c>
      <c r="L3499" t="s">
        <v>11544</v>
      </c>
    </row>
    <row r="3500" spans="1:12">
      <c r="A3500">
        <v>10165</v>
      </c>
      <c r="B3500" t="s">
        <v>12041</v>
      </c>
      <c r="C3500" t="s">
        <v>12042</v>
      </c>
      <c r="D3500" t="s">
        <v>14</v>
      </c>
      <c r="E3500" t="s">
        <v>12043</v>
      </c>
      <c r="F3500" t="s">
        <v>81</v>
      </c>
      <c r="G3500" t="str">
        <f>"0093021"</f>
        <v>0</v>
      </c>
      <c r="H3500">
        <v>900.0</v>
      </c>
      <c r="I3500">
        <v>135.0</v>
      </c>
      <c r="J3500" t="s">
        <v>4798</v>
      </c>
      <c r="K3500" t="s">
        <v>11543</v>
      </c>
      <c r="L3500" t="s">
        <v>11544</v>
      </c>
    </row>
    <row r="3501" spans="1:12">
      <c r="A3501">
        <v>10166</v>
      </c>
      <c r="B3501" t="s">
        <v>12044</v>
      </c>
      <c r="C3501" t="s">
        <v>12045</v>
      </c>
      <c r="D3501" t="s">
        <v>14</v>
      </c>
      <c r="E3501" t="s">
        <v>12046</v>
      </c>
      <c r="F3501" t="s">
        <v>81</v>
      </c>
      <c r="G3501" t="str">
        <f>"0093021"</f>
        <v>0</v>
      </c>
      <c r="H3501">
        <v>800.0</v>
      </c>
      <c r="I3501">
        <v>120.0</v>
      </c>
      <c r="J3501" t="s">
        <v>4798</v>
      </c>
      <c r="K3501" t="s">
        <v>11543</v>
      </c>
      <c r="L3501" t="s">
        <v>11544</v>
      </c>
    </row>
    <row r="3502" spans="1:12">
      <c r="A3502">
        <v>10167</v>
      </c>
      <c r="B3502" t="s">
        <v>12047</v>
      </c>
      <c r="C3502" t="s">
        <v>12048</v>
      </c>
      <c r="D3502" t="s">
        <v>14</v>
      </c>
      <c r="E3502" t="s">
        <v>12049</v>
      </c>
      <c r="F3502" t="s">
        <v>81</v>
      </c>
      <c r="G3502" t="str">
        <f>"0093021"</f>
        <v>0</v>
      </c>
      <c r="H3502">
        <v>800.0</v>
      </c>
      <c r="I3502">
        <v>0.0</v>
      </c>
      <c r="J3502" t="s">
        <v>3122</v>
      </c>
      <c r="K3502" t="s">
        <v>11543</v>
      </c>
      <c r="L3502" t="s">
        <v>11544</v>
      </c>
    </row>
    <row r="3503" spans="1:12">
      <c r="A3503">
        <v>10168</v>
      </c>
      <c r="B3503" t="s">
        <v>12050</v>
      </c>
      <c r="C3503" t="s">
        <v>12051</v>
      </c>
      <c r="D3503" t="s">
        <v>45</v>
      </c>
      <c r="E3503" t="s">
        <v>12052</v>
      </c>
      <c r="F3503" t="s">
        <v>81</v>
      </c>
      <c r="G3503" t="str">
        <f>"0093021"</f>
        <v>0</v>
      </c>
      <c r="H3503">
        <v>900.0</v>
      </c>
      <c r="I3503">
        <v>135.0</v>
      </c>
      <c r="J3503" t="s">
        <v>7846</v>
      </c>
      <c r="K3503" t="s">
        <v>11543</v>
      </c>
      <c r="L3503" t="s">
        <v>11544</v>
      </c>
    </row>
    <row r="3504" spans="1:12">
      <c r="A3504">
        <v>10170</v>
      </c>
      <c r="B3504" t="s">
        <v>12053</v>
      </c>
      <c r="C3504" t="s">
        <v>12054</v>
      </c>
      <c r="D3504" t="s">
        <v>45</v>
      </c>
      <c r="E3504" t="s">
        <v>12055</v>
      </c>
      <c r="F3504" t="s">
        <v>81</v>
      </c>
      <c r="G3504" t="str">
        <f>"0093021"</f>
        <v>0</v>
      </c>
      <c r="H3504">
        <v>800.0</v>
      </c>
      <c r="I3504">
        <v>0.0</v>
      </c>
      <c r="J3504" t="s">
        <v>3658</v>
      </c>
      <c r="K3504" t="s">
        <v>11543</v>
      </c>
      <c r="L3504" t="s">
        <v>11544</v>
      </c>
    </row>
    <row r="3505" spans="1:12">
      <c r="A3505">
        <v>10172</v>
      </c>
      <c r="B3505" t="s">
        <v>12056</v>
      </c>
      <c r="C3505" t="s">
        <v>12057</v>
      </c>
      <c r="D3505" t="s">
        <v>14</v>
      </c>
      <c r="E3505" t="s">
        <v>12058</v>
      </c>
      <c r="F3505" t="s">
        <v>81</v>
      </c>
      <c r="G3505" t="str">
        <f>"0093021"</f>
        <v>0</v>
      </c>
      <c r="H3505">
        <v>700.0</v>
      </c>
      <c r="I3505">
        <v>0.0</v>
      </c>
      <c r="J3505" t="s">
        <v>1489</v>
      </c>
      <c r="K3505" t="s">
        <v>11543</v>
      </c>
      <c r="L3505" t="s">
        <v>11544</v>
      </c>
    </row>
    <row r="3506" spans="1:12">
      <c r="A3506">
        <v>10173</v>
      </c>
      <c r="B3506" t="s">
        <v>12059</v>
      </c>
      <c r="C3506" t="s">
        <v>12060</v>
      </c>
      <c r="D3506" t="s">
        <v>45</v>
      </c>
      <c r="E3506" t="s">
        <v>12061</v>
      </c>
      <c r="F3506" t="s">
        <v>81</v>
      </c>
      <c r="G3506" t="str">
        <f>"0093021"</f>
        <v>0</v>
      </c>
      <c r="H3506">
        <v>900.0</v>
      </c>
      <c r="I3506">
        <v>135.0</v>
      </c>
      <c r="J3506" t="s">
        <v>4798</v>
      </c>
      <c r="K3506" t="s">
        <v>11543</v>
      </c>
      <c r="L3506" t="s">
        <v>11544</v>
      </c>
    </row>
    <row r="3507" spans="1:12">
      <c r="A3507">
        <v>10175</v>
      </c>
      <c r="B3507" t="s">
        <v>12062</v>
      </c>
      <c r="C3507" t="s">
        <v>12063</v>
      </c>
      <c r="D3507" t="s">
        <v>45</v>
      </c>
      <c r="E3507" t="s">
        <v>12064</v>
      </c>
      <c r="F3507" t="s">
        <v>81</v>
      </c>
      <c r="G3507" t="str">
        <f>"0093021"</f>
        <v>0</v>
      </c>
      <c r="H3507">
        <v>900.0</v>
      </c>
      <c r="I3507">
        <v>135.0</v>
      </c>
      <c r="J3507" t="s">
        <v>4798</v>
      </c>
      <c r="K3507" t="s">
        <v>11543</v>
      </c>
      <c r="L3507" t="s">
        <v>11544</v>
      </c>
    </row>
    <row r="3508" spans="1:12">
      <c r="A3508">
        <v>10176</v>
      </c>
      <c r="B3508" t="s">
        <v>12065</v>
      </c>
      <c r="C3508" t="s">
        <v>12066</v>
      </c>
      <c r="D3508" t="s">
        <v>14</v>
      </c>
      <c r="E3508" t="s">
        <v>12067</v>
      </c>
      <c r="F3508" t="s">
        <v>81</v>
      </c>
      <c r="G3508" t="str">
        <f>"0093021"</f>
        <v>0</v>
      </c>
      <c r="H3508">
        <v>900.0</v>
      </c>
      <c r="I3508">
        <v>135.0</v>
      </c>
      <c r="J3508" t="s">
        <v>4798</v>
      </c>
      <c r="K3508" t="s">
        <v>11543</v>
      </c>
      <c r="L3508" t="s">
        <v>11544</v>
      </c>
    </row>
    <row r="3509" spans="1:12">
      <c r="A3509">
        <v>10177</v>
      </c>
      <c r="B3509" t="s">
        <v>12068</v>
      </c>
      <c r="C3509" t="s">
        <v>12069</v>
      </c>
      <c r="D3509" t="s">
        <v>45</v>
      </c>
      <c r="E3509" t="s">
        <v>12070</v>
      </c>
      <c r="F3509" t="s">
        <v>81</v>
      </c>
      <c r="G3509" t="str">
        <f>"0093021"</f>
        <v>0</v>
      </c>
      <c r="H3509">
        <v>900.0</v>
      </c>
      <c r="I3509">
        <v>135.0</v>
      </c>
      <c r="J3509" t="s">
        <v>4798</v>
      </c>
      <c r="K3509" t="s">
        <v>11543</v>
      </c>
      <c r="L3509" t="s">
        <v>11544</v>
      </c>
    </row>
    <row r="3510" spans="1:12">
      <c r="A3510">
        <v>10178</v>
      </c>
      <c r="B3510" t="s">
        <v>12071</v>
      </c>
      <c r="C3510" t="s">
        <v>9664</v>
      </c>
      <c r="D3510" t="s">
        <v>45</v>
      </c>
      <c r="E3510" t="s">
        <v>12072</v>
      </c>
      <c r="F3510" t="s">
        <v>81</v>
      </c>
      <c r="G3510" t="str">
        <f>"0093021"</f>
        <v>0</v>
      </c>
      <c r="H3510">
        <v>800.0</v>
      </c>
      <c r="I3510">
        <v>0.0</v>
      </c>
      <c r="J3510" t="s">
        <v>169</v>
      </c>
      <c r="K3510" t="s">
        <v>11543</v>
      </c>
      <c r="L3510" t="s">
        <v>11544</v>
      </c>
    </row>
    <row r="3511" spans="1:12">
      <c r="A3511">
        <v>10179</v>
      </c>
      <c r="B3511" t="s">
        <v>12073</v>
      </c>
      <c r="C3511" t="s">
        <v>12074</v>
      </c>
      <c r="D3511" t="s">
        <v>14</v>
      </c>
      <c r="E3511" t="s">
        <v>12075</v>
      </c>
      <c r="F3511" t="s">
        <v>81</v>
      </c>
      <c r="G3511" t="str">
        <f>"0093021"</f>
        <v>0</v>
      </c>
      <c r="H3511">
        <v>900.0</v>
      </c>
      <c r="I3511">
        <v>350.0</v>
      </c>
      <c r="J3511" t="s">
        <v>4798</v>
      </c>
      <c r="K3511" t="s">
        <v>11543</v>
      </c>
      <c r="L3511" t="s">
        <v>11544</v>
      </c>
    </row>
    <row r="3512" spans="1:12">
      <c r="A3512">
        <v>10180</v>
      </c>
      <c r="B3512" t="s">
        <v>12076</v>
      </c>
      <c r="C3512" t="s">
        <v>12077</v>
      </c>
      <c r="D3512" t="s">
        <v>45</v>
      </c>
      <c r="E3512" t="s">
        <v>12078</v>
      </c>
      <c r="F3512" t="s">
        <v>81</v>
      </c>
      <c r="G3512" t="str">
        <f>"0093021"</f>
        <v>0</v>
      </c>
      <c r="H3512">
        <v>900.0</v>
      </c>
      <c r="I3512">
        <v>135.0</v>
      </c>
      <c r="J3512" t="s">
        <v>4798</v>
      </c>
      <c r="K3512" t="s">
        <v>11543</v>
      </c>
      <c r="L3512" t="s">
        <v>11544</v>
      </c>
    </row>
    <row r="3513" spans="1:12">
      <c r="A3513">
        <v>10181</v>
      </c>
      <c r="B3513" t="s">
        <v>12079</v>
      </c>
      <c r="C3513" t="s">
        <v>12080</v>
      </c>
      <c r="D3513" t="s">
        <v>14</v>
      </c>
      <c r="E3513" t="s">
        <v>12081</v>
      </c>
      <c r="F3513" t="s">
        <v>81</v>
      </c>
      <c r="G3513" t="str">
        <f>"0093021"</f>
        <v>0</v>
      </c>
      <c r="H3513">
        <v>800.0</v>
      </c>
      <c r="I3513">
        <v>250.0</v>
      </c>
      <c r="J3513" t="s">
        <v>4798</v>
      </c>
      <c r="K3513" t="s">
        <v>11543</v>
      </c>
      <c r="L3513" t="s">
        <v>11544</v>
      </c>
    </row>
    <row r="3514" spans="1:12">
      <c r="A3514">
        <v>10182</v>
      </c>
      <c r="B3514" t="s">
        <v>12082</v>
      </c>
      <c r="C3514" t="s">
        <v>9769</v>
      </c>
      <c r="D3514" t="s">
        <v>14</v>
      </c>
      <c r="E3514" t="s">
        <v>12083</v>
      </c>
      <c r="F3514" t="s">
        <v>81</v>
      </c>
      <c r="G3514" t="str">
        <f>"0093021"</f>
        <v>0</v>
      </c>
      <c r="H3514">
        <v>900.0</v>
      </c>
      <c r="I3514">
        <v>0.0</v>
      </c>
      <c r="J3514" t="s">
        <v>12084</v>
      </c>
      <c r="K3514" t="s">
        <v>11543</v>
      </c>
      <c r="L3514" t="s">
        <v>11544</v>
      </c>
    </row>
    <row r="3515" spans="1:12">
      <c r="A3515">
        <v>10183</v>
      </c>
      <c r="B3515" t="s">
        <v>12085</v>
      </c>
      <c r="C3515" t="s">
        <v>12086</v>
      </c>
      <c r="D3515" t="s">
        <v>14</v>
      </c>
      <c r="E3515" t="s">
        <v>12087</v>
      </c>
      <c r="F3515" t="s">
        <v>81</v>
      </c>
      <c r="G3515" t="str">
        <f>"0093021"</f>
        <v>0</v>
      </c>
      <c r="H3515">
        <v>800.0</v>
      </c>
      <c r="I3515">
        <v>0.0</v>
      </c>
      <c r="J3515" t="s">
        <v>11734</v>
      </c>
      <c r="K3515" t="s">
        <v>11543</v>
      </c>
      <c r="L3515" t="s">
        <v>11544</v>
      </c>
    </row>
    <row r="3516" spans="1:12">
      <c r="A3516">
        <v>10184</v>
      </c>
      <c r="B3516" t="s">
        <v>12088</v>
      </c>
      <c r="C3516" t="s">
        <v>12089</v>
      </c>
      <c r="D3516" t="s">
        <v>45</v>
      </c>
      <c r="E3516" t="s">
        <v>12090</v>
      </c>
      <c r="F3516" t="s">
        <v>81</v>
      </c>
      <c r="G3516" t="str">
        <f>"0093021"</f>
        <v>0</v>
      </c>
      <c r="H3516">
        <v>900.0</v>
      </c>
      <c r="I3516">
        <v>135.0</v>
      </c>
      <c r="J3516" t="s">
        <v>4798</v>
      </c>
      <c r="K3516" t="s">
        <v>11543</v>
      </c>
      <c r="L3516" t="s">
        <v>11544</v>
      </c>
    </row>
    <row r="3517" spans="1:12">
      <c r="A3517">
        <v>10185</v>
      </c>
      <c r="B3517" t="s">
        <v>12091</v>
      </c>
      <c r="C3517" t="s">
        <v>12092</v>
      </c>
      <c r="D3517" t="s">
        <v>45</v>
      </c>
      <c r="E3517" t="s">
        <v>12093</v>
      </c>
      <c r="F3517" t="s">
        <v>81</v>
      </c>
      <c r="G3517" t="str">
        <f>"0093021"</f>
        <v>0</v>
      </c>
      <c r="H3517">
        <v>900.0</v>
      </c>
      <c r="I3517">
        <v>135.0</v>
      </c>
      <c r="J3517" t="s">
        <v>7255</v>
      </c>
      <c r="K3517" t="s">
        <v>11543</v>
      </c>
      <c r="L3517" t="s">
        <v>11544</v>
      </c>
    </row>
    <row r="3518" spans="1:12">
      <c r="A3518">
        <v>10186</v>
      </c>
      <c r="B3518" t="s">
        <v>12094</v>
      </c>
      <c r="C3518" t="s">
        <v>12095</v>
      </c>
      <c r="D3518" t="s">
        <v>45</v>
      </c>
      <c r="E3518" t="s">
        <v>12096</v>
      </c>
      <c r="F3518" t="s">
        <v>81</v>
      </c>
      <c r="G3518" t="str">
        <f>"0093021"</f>
        <v>0</v>
      </c>
      <c r="H3518">
        <v>900.0</v>
      </c>
      <c r="I3518">
        <v>135.0</v>
      </c>
      <c r="J3518" t="s">
        <v>4798</v>
      </c>
      <c r="K3518" t="s">
        <v>11543</v>
      </c>
      <c r="L3518" t="s">
        <v>11544</v>
      </c>
    </row>
    <row r="3519" spans="1:12">
      <c r="A3519">
        <v>10187</v>
      </c>
      <c r="B3519" t="s">
        <v>12097</v>
      </c>
      <c r="C3519" t="s">
        <v>12098</v>
      </c>
      <c r="D3519" t="s">
        <v>45</v>
      </c>
      <c r="E3519" t="s">
        <v>12099</v>
      </c>
      <c r="F3519" t="s">
        <v>81</v>
      </c>
      <c r="G3519" t="str">
        <f>"0093021"</f>
        <v>0</v>
      </c>
      <c r="H3519">
        <v>900.0</v>
      </c>
      <c r="I3519">
        <v>135.0</v>
      </c>
      <c r="J3519" t="s">
        <v>4798</v>
      </c>
      <c r="K3519" t="s">
        <v>11543</v>
      </c>
      <c r="L3519" t="s">
        <v>11544</v>
      </c>
    </row>
    <row r="3520" spans="1:12">
      <c r="A3520">
        <v>10189</v>
      </c>
      <c r="B3520" t="s">
        <v>12100</v>
      </c>
      <c r="C3520" t="s">
        <v>12101</v>
      </c>
      <c r="D3520" t="s">
        <v>45</v>
      </c>
      <c r="E3520" t="s">
        <v>12102</v>
      </c>
      <c r="F3520" t="s">
        <v>81</v>
      </c>
      <c r="G3520" t="str">
        <f>"0093021"</f>
        <v>0</v>
      </c>
      <c r="H3520">
        <v>900.0</v>
      </c>
      <c r="I3520">
        <v>135.0</v>
      </c>
      <c r="J3520" t="s">
        <v>4798</v>
      </c>
      <c r="K3520" t="s">
        <v>11543</v>
      </c>
      <c r="L3520" t="s">
        <v>11544</v>
      </c>
    </row>
    <row r="3521" spans="1:12">
      <c r="A3521">
        <v>10190</v>
      </c>
      <c r="B3521" t="s">
        <v>3172</v>
      </c>
      <c r="C3521" t="s">
        <v>12103</v>
      </c>
      <c r="D3521" t="s">
        <v>45</v>
      </c>
      <c r="E3521" t="s">
        <v>12104</v>
      </c>
      <c r="F3521" t="s">
        <v>81</v>
      </c>
      <c r="G3521" t="str">
        <f>"0093021"</f>
        <v>0</v>
      </c>
      <c r="H3521">
        <v>900.0</v>
      </c>
      <c r="I3521">
        <v>135.0</v>
      </c>
      <c r="J3521" t="s">
        <v>4798</v>
      </c>
      <c r="K3521" t="s">
        <v>11543</v>
      </c>
      <c r="L3521" t="s">
        <v>11544</v>
      </c>
    </row>
    <row r="3522" spans="1:12">
      <c r="A3522">
        <v>10191</v>
      </c>
      <c r="B3522" t="s">
        <v>12105</v>
      </c>
      <c r="C3522" t="s">
        <v>2865</v>
      </c>
      <c r="D3522" t="s">
        <v>45</v>
      </c>
      <c r="E3522" t="s">
        <v>12106</v>
      </c>
      <c r="F3522" t="s">
        <v>81</v>
      </c>
      <c r="G3522" t="str">
        <f>"0093021"</f>
        <v>0</v>
      </c>
      <c r="H3522">
        <v>800.0</v>
      </c>
      <c r="I3522">
        <v>0.0</v>
      </c>
      <c r="J3522" t="s">
        <v>12107</v>
      </c>
      <c r="K3522" t="s">
        <v>11543</v>
      </c>
      <c r="L3522" t="s">
        <v>11544</v>
      </c>
    </row>
    <row r="3523" spans="1:12">
      <c r="A3523">
        <v>10192</v>
      </c>
      <c r="B3523" t="s">
        <v>12108</v>
      </c>
      <c r="C3523" t="s">
        <v>12109</v>
      </c>
      <c r="D3523" t="s">
        <v>45</v>
      </c>
      <c r="E3523" t="s">
        <v>12110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12111</v>
      </c>
      <c r="K3523" t="s">
        <v>11543</v>
      </c>
      <c r="L3523" t="s">
        <v>11544</v>
      </c>
    </row>
    <row r="3524" spans="1:12">
      <c r="A3524">
        <v>10193</v>
      </c>
      <c r="B3524" t="s">
        <v>12112</v>
      </c>
      <c r="C3524" t="s">
        <v>12113</v>
      </c>
      <c r="D3524" t="s">
        <v>45</v>
      </c>
      <c r="E3524" t="s">
        <v>12114</v>
      </c>
      <c r="F3524" t="s">
        <v>81</v>
      </c>
      <c r="G3524" t="str">
        <f>"0093021"</f>
        <v>0</v>
      </c>
      <c r="H3524">
        <v>900.0</v>
      </c>
      <c r="I3524">
        <v>135.0</v>
      </c>
      <c r="J3524" t="s">
        <v>4798</v>
      </c>
      <c r="K3524" t="s">
        <v>11543</v>
      </c>
      <c r="L3524" t="s">
        <v>11544</v>
      </c>
    </row>
    <row r="3525" spans="1:12">
      <c r="A3525">
        <v>10194</v>
      </c>
      <c r="B3525" t="s">
        <v>12115</v>
      </c>
      <c r="C3525" t="s">
        <v>12116</v>
      </c>
      <c r="D3525" t="s">
        <v>14</v>
      </c>
      <c r="E3525" t="s">
        <v>12117</v>
      </c>
      <c r="F3525" t="s">
        <v>81</v>
      </c>
      <c r="G3525" t="str">
        <f>"0093021"</f>
        <v>0</v>
      </c>
      <c r="H3525">
        <v>800.0</v>
      </c>
      <c r="I3525">
        <v>0.0</v>
      </c>
      <c r="J3525" t="s">
        <v>12118</v>
      </c>
      <c r="K3525" t="s">
        <v>11543</v>
      </c>
      <c r="L3525" t="s">
        <v>11544</v>
      </c>
    </row>
    <row r="3526" spans="1:12">
      <c r="A3526">
        <v>10195</v>
      </c>
      <c r="B3526" t="s">
        <v>12119</v>
      </c>
      <c r="C3526" t="s">
        <v>12120</v>
      </c>
      <c r="D3526" t="s">
        <v>14</v>
      </c>
      <c r="E3526" t="s">
        <v>12121</v>
      </c>
      <c r="F3526" t="s">
        <v>81</v>
      </c>
      <c r="G3526" t="str">
        <f>"0093021"</f>
        <v>0</v>
      </c>
      <c r="H3526">
        <v>900.0</v>
      </c>
      <c r="I3526">
        <v>135.0</v>
      </c>
      <c r="J3526" t="s">
        <v>4798</v>
      </c>
      <c r="K3526" t="s">
        <v>11543</v>
      </c>
      <c r="L3526" t="s">
        <v>11544</v>
      </c>
    </row>
    <row r="3527" spans="1:12">
      <c r="A3527">
        <v>10196</v>
      </c>
      <c r="B3527" t="s">
        <v>12122</v>
      </c>
      <c r="C3527" t="s">
        <v>12123</v>
      </c>
      <c r="D3527" t="s">
        <v>45</v>
      </c>
      <c r="E3527" t="s">
        <v>12124</v>
      </c>
      <c r="F3527" t="s">
        <v>81</v>
      </c>
      <c r="G3527" t="str">
        <f>"0093021"</f>
        <v>0</v>
      </c>
      <c r="H3527">
        <v>900.0</v>
      </c>
      <c r="I3527">
        <v>135.0</v>
      </c>
      <c r="J3527" t="s">
        <v>12125</v>
      </c>
      <c r="K3527" t="s">
        <v>11543</v>
      </c>
      <c r="L3527" t="s">
        <v>11544</v>
      </c>
    </row>
    <row r="3528" spans="1:12">
      <c r="A3528">
        <v>10197</v>
      </c>
      <c r="B3528" t="s">
        <v>12126</v>
      </c>
      <c r="C3528" t="s">
        <v>12127</v>
      </c>
      <c r="D3528" t="s">
        <v>45</v>
      </c>
      <c r="E3528" t="s">
        <v>12128</v>
      </c>
      <c r="F3528" t="s">
        <v>81</v>
      </c>
      <c r="G3528" t="str">
        <f>"0093021"</f>
        <v>0</v>
      </c>
      <c r="H3528">
        <v>800.0</v>
      </c>
      <c r="I3528">
        <v>0.0</v>
      </c>
      <c r="J3528" t="s">
        <v>12129</v>
      </c>
      <c r="K3528" t="s">
        <v>11543</v>
      </c>
      <c r="L3528" t="s">
        <v>11544</v>
      </c>
    </row>
    <row r="3529" spans="1:12">
      <c r="A3529">
        <v>10198</v>
      </c>
      <c r="B3529" t="s">
        <v>12130</v>
      </c>
      <c r="C3529" t="s">
        <v>12131</v>
      </c>
      <c r="D3529" t="s">
        <v>14</v>
      </c>
      <c r="E3529" t="s">
        <v>12132</v>
      </c>
      <c r="F3529" t="s">
        <v>81</v>
      </c>
      <c r="G3529" t="str">
        <f>"0093021"</f>
        <v>0</v>
      </c>
      <c r="H3529">
        <v>800.0</v>
      </c>
      <c r="I3529">
        <v>120.0</v>
      </c>
      <c r="J3529" t="s">
        <v>4798</v>
      </c>
      <c r="K3529" t="s">
        <v>11543</v>
      </c>
      <c r="L3529" t="s">
        <v>11544</v>
      </c>
    </row>
    <row r="3530" spans="1:12">
      <c r="A3530">
        <v>10199</v>
      </c>
      <c r="B3530" t="s">
        <v>12133</v>
      </c>
      <c r="C3530" t="s">
        <v>12134</v>
      </c>
      <c r="D3530" t="s">
        <v>45</v>
      </c>
      <c r="E3530" t="s">
        <v>12135</v>
      </c>
      <c r="F3530" t="s">
        <v>81</v>
      </c>
      <c r="G3530" t="str">
        <f>"0093021"</f>
        <v>0</v>
      </c>
      <c r="H3530">
        <v>800.0</v>
      </c>
      <c r="I3530">
        <v>120.0</v>
      </c>
      <c r="J3530" t="s">
        <v>4798</v>
      </c>
      <c r="K3530" t="s">
        <v>11543</v>
      </c>
      <c r="L3530" t="s">
        <v>11544</v>
      </c>
    </row>
    <row r="3531" spans="1:12">
      <c r="A3531">
        <v>10200</v>
      </c>
      <c r="B3531" t="s">
        <v>12136</v>
      </c>
      <c r="C3531" t="s">
        <v>12137</v>
      </c>
      <c r="D3531" t="s">
        <v>45</v>
      </c>
      <c r="E3531" t="s">
        <v>12138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3911</v>
      </c>
      <c r="K3531" t="s">
        <v>11543</v>
      </c>
      <c r="L3531" t="s">
        <v>11544</v>
      </c>
    </row>
    <row r="3532" spans="1:12">
      <c r="A3532">
        <v>10202</v>
      </c>
      <c r="B3532" t="s">
        <v>12139</v>
      </c>
      <c r="C3532" t="s">
        <v>12140</v>
      </c>
      <c r="D3532" t="s">
        <v>45</v>
      </c>
      <c r="E3532" t="s">
        <v>12141</v>
      </c>
      <c r="F3532" t="s">
        <v>81</v>
      </c>
      <c r="G3532" t="str">
        <f>"0093021"</f>
        <v>0</v>
      </c>
      <c r="H3532">
        <v>800.0</v>
      </c>
      <c r="I3532">
        <v>0.0</v>
      </c>
      <c r="J3532" t="s">
        <v>1556</v>
      </c>
      <c r="K3532" t="s">
        <v>11543</v>
      </c>
      <c r="L3532" t="s">
        <v>11544</v>
      </c>
    </row>
    <row r="3533" spans="1:12">
      <c r="A3533">
        <v>10203</v>
      </c>
      <c r="B3533" t="s">
        <v>12142</v>
      </c>
      <c r="C3533" t="s">
        <v>12143</v>
      </c>
      <c r="D3533" t="s">
        <v>14</v>
      </c>
      <c r="E3533" t="s">
        <v>12144</v>
      </c>
      <c r="F3533" t="s">
        <v>81</v>
      </c>
      <c r="G3533" t="str">
        <f>"0093021"</f>
        <v>0</v>
      </c>
      <c r="H3533">
        <v>800.0</v>
      </c>
      <c r="I3533">
        <v>120.0</v>
      </c>
      <c r="J3533" t="s">
        <v>4798</v>
      </c>
      <c r="K3533" t="s">
        <v>11543</v>
      </c>
      <c r="L3533" t="s">
        <v>11544</v>
      </c>
    </row>
    <row r="3534" spans="1:12">
      <c r="A3534">
        <v>10204</v>
      </c>
      <c r="B3534" t="s">
        <v>12145</v>
      </c>
      <c r="C3534" t="s">
        <v>12146</v>
      </c>
      <c r="D3534" t="s">
        <v>14</v>
      </c>
      <c r="E3534" t="s">
        <v>12147</v>
      </c>
      <c r="F3534" t="s">
        <v>81</v>
      </c>
      <c r="G3534" t="str">
        <f>"0093021"</f>
        <v>0</v>
      </c>
      <c r="H3534">
        <v>800.0</v>
      </c>
      <c r="I3534">
        <v>120.0</v>
      </c>
      <c r="J3534" t="s">
        <v>4798</v>
      </c>
      <c r="K3534" t="s">
        <v>11543</v>
      </c>
      <c r="L3534" t="s">
        <v>11544</v>
      </c>
    </row>
    <row r="3535" spans="1:12">
      <c r="A3535">
        <v>10205</v>
      </c>
      <c r="B3535" t="s">
        <v>12148</v>
      </c>
      <c r="C3535" t="s">
        <v>12149</v>
      </c>
      <c r="D3535" t="s">
        <v>14</v>
      </c>
      <c r="E3535" t="s">
        <v>12150</v>
      </c>
      <c r="F3535" t="s">
        <v>81</v>
      </c>
      <c r="G3535" t="str">
        <f>"0093021"</f>
        <v>0</v>
      </c>
      <c r="H3535">
        <v>900.0</v>
      </c>
      <c r="I3535">
        <v>135.0</v>
      </c>
      <c r="J3535" t="s">
        <v>12151</v>
      </c>
      <c r="K3535" t="s">
        <v>11543</v>
      </c>
      <c r="L3535" t="s">
        <v>11544</v>
      </c>
    </row>
    <row r="3536" spans="1:12">
      <c r="A3536">
        <v>10206</v>
      </c>
      <c r="B3536" t="s">
        <v>12152</v>
      </c>
      <c r="C3536" t="s">
        <v>12153</v>
      </c>
      <c r="D3536" t="s">
        <v>45</v>
      </c>
      <c r="E3536" t="s">
        <v>12154</v>
      </c>
      <c r="F3536" t="s">
        <v>81</v>
      </c>
      <c r="G3536" t="str">
        <f>"0093021"</f>
        <v>0</v>
      </c>
      <c r="H3536">
        <v>900.0</v>
      </c>
      <c r="I3536">
        <v>350.0</v>
      </c>
      <c r="J3536" t="s">
        <v>4798</v>
      </c>
      <c r="K3536" t="s">
        <v>11543</v>
      </c>
      <c r="L3536" t="s">
        <v>11544</v>
      </c>
    </row>
    <row r="3537" spans="1:12">
      <c r="A3537">
        <v>10207</v>
      </c>
      <c r="B3537" t="s">
        <v>12155</v>
      </c>
      <c r="C3537" t="s">
        <v>12156</v>
      </c>
      <c r="D3537" t="s">
        <v>45</v>
      </c>
      <c r="E3537" t="s">
        <v>12157</v>
      </c>
      <c r="F3537" t="s">
        <v>81</v>
      </c>
      <c r="G3537" t="str">
        <f>"0093021"</f>
        <v>0</v>
      </c>
      <c r="H3537">
        <v>900.0</v>
      </c>
      <c r="I3537">
        <v>135.0</v>
      </c>
      <c r="J3537" t="s">
        <v>4798</v>
      </c>
      <c r="K3537" t="s">
        <v>11543</v>
      </c>
      <c r="L3537" t="s">
        <v>11544</v>
      </c>
    </row>
    <row r="3538" spans="1:12">
      <c r="A3538">
        <v>10208</v>
      </c>
      <c r="B3538" t="s">
        <v>12158</v>
      </c>
      <c r="C3538" t="s">
        <v>12159</v>
      </c>
      <c r="D3538" t="s">
        <v>45</v>
      </c>
      <c r="E3538" t="s">
        <v>12160</v>
      </c>
      <c r="F3538" t="s">
        <v>81</v>
      </c>
      <c r="G3538" t="str">
        <f>"0093021"</f>
        <v>0</v>
      </c>
      <c r="H3538">
        <v>900.0</v>
      </c>
      <c r="I3538">
        <v>135.0</v>
      </c>
      <c r="J3538" t="s">
        <v>10003</v>
      </c>
      <c r="K3538" t="s">
        <v>11543</v>
      </c>
      <c r="L3538" t="s">
        <v>11544</v>
      </c>
    </row>
    <row r="3539" spans="1:12">
      <c r="A3539">
        <v>10209</v>
      </c>
      <c r="B3539" t="s">
        <v>12161</v>
      </c>
      <c r="C3539" t="s">
        <v>12162</v>
      </c>
      <c r="D3539" t="s">
        <v>45</v>
      </c>
      <c r="E3539" t="s">
        <v>12163</v>
      </c>
      <c r="F3539" t="s">
        <v>81</v>
      </c>
      <c r="G3539" t="str">
        <f>"0093021"</f>
        <v>0</v>
      </c>
      <c r="H3539">
        <v>800.0</v>
      </c>
      <c r="I3539">
        <v>0.0</v>
      </c>
      <c r="J3539" t="s">
        <v>12164</v>
      </c>
      <c r="K3539" t="s">
        <v>11543</v>
      </c>
      <c r="L3539" t="s">
        <v>11544</v>
      </c>
    </row>
    <row r="3540" spans="1:12">
      <c r="A3540">
        <v>10210</v>
      </c>
      <c r="B3540" t="s">
        <v>12165</v>
      </c>
      <c r="C3540" t="s">
        <v>12166</v>
      </c>
      <c r="D3540" t="s">
        <v>45</v>
      </c>
      <c r="E3540" t="s">
        <v>12167</v>
      </c>
      <c r="F3540" t="s">
        <v>81</v>
      </c>
      <c r="G3540" t="str">
        <f>"0093021"</f>
        <v>0</v>
      </c>
      <c r="H3540">
        <v>800.0</v>
      </c>
      <c r="I3540">
        <v>120.0</v>
      </c>
      <c r="J3540" t="s">
        <v>7846</v>
      </c>
      <c r="K3540" t="s">
        <v>11543</v>
      </c>
      <c r="L3540" t="s">
        <v>11544</v>
      </c>
    </row>
    <row r="3541" spans="1:12">
      <c r="A3541">
        <v>10211</v>
      </c>
      <c r="B3541" t="s">
        <v>12168</v>
      </c>
      <c r="C3541" t="s">
        <v>12169</v>
      </c>
      <c r="D3541" t="s">
        <v>45</v>
      </c>
      <c r="E3541" t="s">
        <v>12170</v>
      </c>
      <c r="F3541" t="s">
        <v>81</v>
      </c>
      <c r="G3541" t="str">
        <f>"0093021"</f>
        <v>0</v>
      </c>
      <c r="H3541">
        <v>900.0</v>
      </c>
      <c r="I3541">
        <v>0.0</v>
      </c>
      <c r="J3541" t="s">
        <v>12171</v>
      </c>
      <c r="K3541" t="s">
        <v>11543</v>
      </c>
      <c r="L3541" t="s">
        <v>11544</v>
      </c>
    </row>
    <row r="3542" spans="1:12">
      <c r="A3542">
        <v>10212</v>
      </c>
      <c r="B3542" t="s">
        <v>12172</v>
      </c>
      <c r="C3542" t="s">
        <v>12173</v>
      </c>
      <c r="D3542" t="s">
        <v>45</v>
      </c>
      <c r="E3542" t="s">
        <v>12174</v>
      </c>
      <c r="F3542" t="s">
        <v>81</v>
      </c>
      <c r="G3542" t="str">
        <f>"0093021"</f>
        <v>0</v>
      </c>
      <c r="H3542">
        <v>800.0</v>
      </c>
      <c r="I3542">
        <v>0.0</v>
      </c>
      <c r="J3542" t="s">
        <v>12175</v>
      </c>
      <c r="K3542" t="s">
        <v>11543</v>
      </c>
      <c r="L3542" t="s">
        <v>11544</v>
      </c>
    </row>
    <row r="3543" spans="1:12">
      <c r="A3543">
        <v>10213</v>
      </c>
      <c r="B3543" t="s">
        <v>12176</v>
      </c>
      <c r="C3543" t="s">
        <v>12177</v>
      </c>
      <c r="D3543" t="s">
        <v>45</v>
      </c>
      <c r="E3543" t="s">
        <v>12178</v>
      </c>
      <c r="F3543" t="s">
        <v>81</v>
      </c>
      <c r="G3543" t="str">
        <f>"0093021"</f>
        <v>0</v>
      </c>
      <c r="H3543">
        <v>900.0</v>
      </c>
      <c r="I3543">
        <v>135.0</v>
      </c>
      <c r="J3543" t="s">
        <v>12179</v>
      </c>
      <c r="K3543" t="s">
        <v>11543</v>
      </c>
      <c r="L3543" t="s">
        <v>11544</v>
      </c>
    </row>
    <row r="3544" spans="1:12">
      <c r="A3544">
        <v>10214</v>
      </c>
      <c r="B3544" t="s">
        <v>12180</v>
      </c>
      <c r="C3544" t="s">
        <v>12181</v>
      </c>
      <c r="D3544" t="s">
        <v>45</v>
      </c>
      <c r="E3544" t="s">
        <v>12182</v>
      </c>
      <c r="F3544" t="s">
        <v>81</v>
      </c>
      <c r="G3544" t="str">
        <f>"0093021"</f>
        <v>0</v>
      </c>
      <c r="H3544">
        <v>900.0</v>
      </c>
      <c r="I3544">
        <v>270.0</v>
      </c>
      <c r="J3544" t="s">
        <v>12179</v>
      </c>
      <c r="K3544" t="s">
        <v>11543</v>
      </c>
      <c r="L3544" t="s">
        <v>11544</v>
      </c>
    </row>
    <row r="3545" spans="1:12">
      <c r="A3545">
        <v>10215</v>
      </c>
      <c r="B3545" t="s">
        <v>12183</v>
      </c>
      <c r="C3545" t="s">
        <v>12184</v>
      </c>
      <c r="D3545" t="s">
        <v>14</v>
      </c>
      <c r="E3545" t="s">
        <v>12185</v>
      </c>
      <c r="F3545" t="s">
        <v>195</v>
      </c>
      <c r="G3545" t="str">
        <f>"0017051"</f>
        <v>0</v>
      </c>
      <c r="H3545">
        <v>800.0</v>
      </c>
      <c r="I3545">
        <v>0.0</v>
      </c>
      <c r="J3545" t="s">
        <v>4231</v>
      </c>
      <c r="K3545" t="s">
        <v>11543</v>
      </c>
      <c r="L3545" t="s">
        <v>11544</v>
      </c>
    </row>
    <row r="3546" spans="1:12">
      <c r="A3546">
        <v>10261</v>
      </c>
      <c r="B3546" t="s">
        <v>12186</v>
      </c>
      <c r="C3546" t="s">
        <v>12187</v>
      </c>
      <c r="D3546" t="s">
        <v>45</v>
      </c>
      <c r="E3546" t="s">
        <v>12188</v>
      </c>
      <c r="F3546" t="s">
        <v>168</v>
      </c>
      <c r="G3546" t="str">
        <f>"8035010"</f>
        <v>0</v>
      </c>
      <c r="H3546">
        <v>900.0</v>
      </c>
      <c r="I3546">
        <v>105.0</v>
      </c>
      <c r="J3546" t="s">
        <v>11738</v>
      </c>
      <c r="K3546" t="s">
        <v>11543</v>
      </c>
      <c r="L3546" t="s">
        <v>11544</v>
      </c>
    </row>
    <row r="3547" spans="1:12">
      <c r="A3547">
        <v>10262</v>
      </c>
      <c r="B3547" t="s">
        <v>12189</v>
      </c>
      <c r="C3547" t="s">
        <v>12190</v>
      </c>
      <c r="D3547" t="s">
        <v>45</v>
      </c>
      <c r="E3547" t="s">
        <v>12191</v>
      </c>
      <c r="F3547" t="s">
        <v>3118</v>
      </c>
      <c r="G3547" t="str">
        <f>"0017031"</f>
        <v>0</v>
      </c>
      <c r="H3547">
        <v>2000.0</v>
      </c>
      <c r="I3547">
        <v>600.0</v>
      </c>
      <c r="J3547" t="s">
        <v>3226</v>
      </c>
      <c r="K3547" t="s">
        <v>11543</v>
      </c>
      <c r="L3547" t="s">
        <v>11544</v>
      </c>
    </row>
    <row r="3548" spans="1:12">
      <c r="A3548">
        <v>10263</v>
      </c>
      <c r="B3548" t="s">
        <v>12192</v>
      </c>
      <c r="C3548" t="s">
        <v>12193</v>
      </c>
      <c r="D3548" t="s">
        <v>45</v>
      </c>
      <c r="E3548" t="s">
        <v>12194</v>
      </c>
      <c r="F3548" t="s">
        <v>195</v>
      </c>
      <c r="G3548" t="str">
        <f>"0017051"</f>
        <v>0</v>
      </c>
      <c r="H3548">
        <v>1300.0</v>
      </c>
      <c r="I3548">
        <v>195.0</v>
      </c>
      <c r="J3548" t="s">
        <v>422</v>
      </c>
      <c r="K3548" t="s">
        <v>11543</v>
      </c>
      <c r="L3548" t="s">
        <v>11544</v>
      </c>
    </row>
    <row r="3549" spans="1:12">
      <c r="A3549">
        <v>10268</v>
      </c>
      <c r="B3549" t="s">
        <v>12195</v>
      </c>
      <c r="C3549" t="s">
        <v>2464</v>
      </c>
      <c r="D3549" t="s">
        <v>14</v>
      </c>
      <c r="E3549" t="s">
        <v>12196</v>
      </c>
      <c r="F3549" t="s">
        <v>546</v>
      </c>
      <c r="G3549" t="str">
        <f>"0103022"</f>
        <v>0</v>
      </c>
      <c r="H3549">
        <v>1800.0</v>
      </c>
      <c r="I3549">
        <v>270.0</v>
      </c>
      <c r="J3549" t="s">
        <v>12197</v>
      </c>
      <c r="K3549" t="s">
        <v>11543</v>
      </c>
      <c r="L3549" t="s">
        <v>11544</v>
      </c>
    </row>
    <row r="3550" spans="1:12">
      <c r="A3550">
        <v>10269</v>
      </c>
      <c r="B3550" t="s">
        <v>12198</v>
      </c>
      <c r="C3550" t="s">
        <v>12199</v>
      </c>
      <c r="D3550" t="s">
        <v>14</v>
      </c>
      <c r="E3550" t="s">
        <v>12200</v>
      </c>
      <c r="F3550" t="s">
        <v>960</v>
      </c>
      <c r="G3550" t="str">
        <f>"0021021"</f>
        <v>0</v>
      </c>
      <c r="H3550">
        <v>2200.0</v>
      </c>
      <c r="I3550">
        <v>0.0</v>
      </c>
      <c r="J3550" t="s">
        <v>3745</v>
      </c>
      <c r="K3550">
        <v>172</v>
      </c>
      <c r="L3550" t="s">
        <v>11804</v>
      </c>
    </row>
    <row r="3551" spans="1:12">
      <c r="A3551">
        <v>10273</v>
      </c>
      <c r="B3551" t="s">
        <v>12201</v>
      </c>
      <c r="C3551" t="s">
        <v>12202</v>
      </c>
      <c r="D3551" t="s">
        <v>14</v>
      </c>
      <c r="E3551" t="s">
        <v>12203</v>
      </c>
      <c r="F3551" t="s">
        <v>2407</v>
      </c>
      <c r="G3551" t="str">
        <f>"0021022"</f>
        <v>0</v>
      </c>
      <c r="H3551">
        <v>4000.0</v>
      </c>
      <c r="I3551">
        <v>500.0</v>
      </c>
      <c r="J3551" t="s">
        <v>7190</v>
      </c>
      <c r="K3551" t="s">
        <v>11543</v>
      </c>
      <c r="L3551" t="s">
        <v>11544</v>
      </c>
    </row>
    <row r="3552" spans="1:12">
      <c r="A3552">
        <v>10276</v>
      </c>
      <c r="B3552" t="s">
        <v>12204</v>
      </c>
      <c r="C3552" t="s">
        <v>12205</v>
      </c>
      <c r="D3552" t="s">
        <v>45</v>
      </c>
      <c r="E3552" t="s">
        <v>12206</v>
      </c>
      <c r="F3552" t="s">
        <v>960</v>
      </c>
      <c r="G3552" t="str">
        <f>"0021021"</f>
        <v>0</v>
      </c>
      <c r="H3552">
        <v>1500.0</v>
      </c>
      <c r="I3552">
        <v>225.0</v>
      </c>
      <c r="J3552" t="s">
        <v>156</v>
      </c>
      <c r="K3552" t="s">
        <v>11543</v>
      </c>
      <c r="L3552" t="s">
        <v>11544</v>
      </c>
    </row>
    <row r="3553" spans="1:12">
      <c r="A3553">
        <v>10277</v>
      </c>
      <c r="B3553" t="s">
        <v>12207</v>
      </c>
      <c r="C3553" t="s">
        <v>12208</v>
      </c>
      <c r="D3553" t="s">
        <v>45</v>
      </c>
      <c r="E3553" t="s">
        <v>12209</v>
      </c>
      <c r="F3553" t="s">
        <v>960</v>
      </c>
      <c r="G3553" t="str">
        <f>"0021021"</f>
        <v>0</v>
      </c>
      <c r="H3553">
        <v>1500.0</v>
      </c>
      <c r="I3553">
        <v>225.0</v>
      </c>
      <c r="J3553" t="s">
        <v>7681</v>
      </c>
      <c r="K3553" t="s">
        <v>11543</v>
      </c>
      <c r="L3553" t="s">
        <v>11544</v>
      </c>
    </row>
    <row r="3554" spans="1:12">
      <c r="A3554">
        <v>10278</v>
      </c>
      <c r="B3554" t="s">
        <v>12210</v>
      </c>
      <c r="C3554" t="s">
        <v>12211</v>
      </c>
      <c r="D3554" t="s">
        <v>14</v>
      </c>
      <c r="E3554" t="s">
        <v>12212</v>
      </c>
      <c r="F3554" t="s">
        <v>195</v>
      </c>
      <c r="G3554" t="str">
        <f>"0017051"</f>
        <v>0</v>
      </c>
      <c r="H3554">
        <v>1200.0</v>
      </c>
      <c r="I3554">
        <v>100.0</v>
      </c>
      <c r="J3554" t="s">
        <v>12213</v>
      </c>
      <c r="K3554" t="s">
        <v>11543</v>
      </c>
      <c r="L3554" t="s">
        <v>11544</v>
      </c>
    </row>
    <row r="3555" spans="1:12">
      <c r="A3555">
        <v>10279</v>
      </c>
      <c r="B3555" t="s">
        <v>12214</v>
      </c>
      <c r="C3555" t="s">
        <v>7979</v>
      </c>
      <c r="D3555" t="s">
        <v>45</v>
      </c>
      <c r="E3555" t="s">
        <v>12215</v>
      </c>
      <c r="F3555" t="s">
        <v>195</v>
      </c>
      <c r="G3555" t="str">
        <f>"0017051"</f>
        <v>0</v>
      </c>
      <c r="H3555">
        <v>1200.0</v>
      </c>
      <c r="I3555">
        <v>0.0</v>
      </c>
      <c r="J3555" t="s">
        <v>48</v>
      </c>
      <c r="K3555" t="s">
        <v>11543</v>
      </c>
      <c r="L3555" t="s">
        <v>11544</v>
      </c>
    </row>
    <row r="3556" spans="1:12">
      <c r="A3556">
        <v>10280</v>
      </c>
      <c r="B3556" t="s">
        <v>6161</v>
      </c>
      <c r="C3556" t="s">
        <v>12216</v>
      </c>
      <c r="D3556" t="s">
        <v>14</v>
      </c>
      <c r="E3556" t="s">
        <v>12217</v>
      </c>
      <c r="F3556" t="s">
        <v>195</v>
      </c>
      <c r="G3556" t="str">
        <f>"0017051"</f>
        <v>0</v>
      </c>
      <c r="H3556">
        <v>1200.0</v>
      </c>
      <c r="I3556">
        <v>0.0</v>
      </c>
      <c r="J3556" t="s">
        <v>1489</v>
      </c>
      <c r="K3556" t="s">
        <v>11543</v>
      </c>
      <c r="L3556" t="s">
        <v>11544</v>
      </c>
    </row>
    <row r="3557" spans="1:12">
      <c r="A3557">
        <v>10281</v>
      </c>
      <c r="B3557" t="s">
        <v>12218</v>
      </c>
      <c r="C3557" t="s">
        <v>12219</v>
      </c>
      <c r="D3557" t="s">
        <v>45</v>
      </c>
      <c r="E3557" t="s">
        <v>12220</v>
      </c>
      <c r="F3557" t="s">
        <v>67</v>
      </c>
      <c r="G3557" t="str">
        <f>"8011031"</f>
        <v>0</v>
      </c>
      <c r="H3557">
        <v>1500.0</v>
      </c>
      <c r="I3557">
        <v>0.0</v>
      </c>
      <c r="J3557" t="s">
        <v>4058</v>
      </c>
      <c r="K3557" t="s">
        <v>11543</v>
      </c>
      <c r="L3557" t="s">
        <v>11544</v>
      </c>
    </row>
    <row r="3558" spans="1:12">
      <c r="A3558">
        <v>10282</v>
      </c>
      <c r="B3558" t="s">
        <v>12221</v>
      </c>
      <c r="C3558" t="s">
        <v>12222</v>
      </c>
      <c r="D3558" t="s">
        <v>14</v>
      </c>
      <c r="E3558" t="s">
        <v>12223</v>
      </c>
      <c r="F3558" t="s">
        <v>4078</v>
      </c>
      <c r="G3558" t="str">
        <f>"0035070"</f>
        <v>0</v>
      </c>
      <c r="H3558">
        <v>1200.0</v>
      </c>
      <c r="I3558">
        <v>0.0</v>
      </c>
      <c r="J3558" t="s">
        <v>2283</v>
      </c>
      <c r="K3558" t="s">
        <v>11543</v>
      </c>
      <c r="L3558" t="s">
        <v>11544</v>
      </c>
    </row>
    <row r="3559" spans="1:12">
      <c r="A3559">
        <v>10283</v>
      </c>
      <c r="B3559" t="s">
        <v>12224</v>
      </c>
      <c r="C3559" t="s">
        <v>12225</v>
      </c>
      <c r="D3559" t="s">
        <v>14</v>
      </c>
      <c r="E3559" t="s">
        <v>12226</v>
      </c>
      <c r="F3559" t="s">
        <v>4078</v>
      </c>
      <c r="G3559" t="str">
        <f>"0035070"</f>
        <v>0</v>
      </c>
      <c r="H3559">
        <v>1200.0</v>
      </c>
      <c r="I3559">
        <v>0.0</v>
      </c>
      <c r="J3559" t="s">
        <v>3473</v>
      </c>
      <c r="K3559" t="s">
        <v>11543</v>
      </c>
      <c r="L3559" t="s">
        <v>11544</v>
      </c>
    </row>
    <row r="3560" spans="1:12">
      <c r="A3560">
        <v>10300</v>
      </c>
      <c r="B3560" t="s">
        <v>12227</v>
      </c>
      <c r="C3560" t="s">
        <v>12228</v>
      </c>
      <c r="D3560" t="s">
        <v>14</v>
      </c>
      <c r="E3560" t="s">
        <v>12229</v>
      </c>
      <c r="F3560" t="s">
        <v>4078</v>
      </c>
      <c r="G3560" t="str">
        <f>"0035070"</f>
        <v>0</v>
      </c>
      <c r="H3560">
        <v>1000.0</v>
      </c>
      <c r="I3560">
        <v>0.0</v>
      </c>
      <c r="J3560" t="s">
        <v>1556</v>
      </c>
      <c r="K3560" t="s">
        <v>11543</v>
      </c>
      <c r="L3560" t="s">
        <v>11544</v>
      </c>
    </row>
    <row r="3561" spans="1:12">
      <c r="A3561">
        <v>10302</v>
      </c>
      <c r="B3561" t="s">
        <v>12230</v>
      </c>
      <c r="C3561" t="s">
        <v>12231</v>
      </c>
      <c r="D3561" t="s">
        <v>45</v>
      </c>
      <c r="E3561" t="s">
        <v>12232</v>
      </c>
      <c r="F3561" t="s">
        <v>4078</v>
      </c>
      <c r="G3561" t="str">
        <f>"0035070"</f>
        <v>0</v>
      </c>
      <c r="H3561">
        <v>1200.0</v>
      </c>
      <c r="I3561">
        <v>0.0</v>
      </c>
      <c r="J3561" t="s">
        <v>3473</v>
      </c>
      <c r="K3561" t="s">
        <v>11543</v>
      </c>
      <c r="L3561" t="s">
        <v>11544</v>
      </c>
    </row>
    <row r="3562" spans="1:12">
      <c r="A3562">
        <v>10303</v>
      </c>
      <c r="B3562" t="s">
        <v>12233</v>
      </c>
      <c r="C3562" t="s">
        <v>12234</v>
      </c>
      <c r="D3562" t="s">
        <v>45</v>
      </c>
      <c r="E3562" t="s">
        <v>12235</v>
      </c>
      <c r="F3562" t="s">
        <v>81</v>
      </c>
      <c r="G3562" t="str">
        <f>"0093021"</f>
        <v>0</v>
      </c>
      <c r="H3562">
        <v>850.0</v>
      </c>
      <c r="I3562">
        <v>0.0</v>
      </c>
      <c r="J3562" t="s">
        <v>12236</v>
      </c>
      <c r="K3562" t="s">
        <v>11543</v>
      </c>
      <c r="L3562" t="s">
        <v>11544</v>
      </c>
    </row>
    <row r="3563" spans="1:12">
      <c r="A3563">
        <v>10434</v>
      </c>
      <c r="B3563" t="s">
        <v>165</v>
      </c>
      <c r="C3563" t="s">
        <v>11354</v>
      </c>
      <c r="D3563" t="s">
        <v>14</v>
      </c>
      <c r="E3563" t="s">
        <v>12237</v>
      </c>
      <c r="F3563" t="s">
        <v>1652</v>
      </c>
      <c r="G3563" t="str">
        <f>"8026041"</f>
        <v>0</v>
      </c>
      <c r="H3563">
        <v>900.0</v>
      </c>
      <c r="I3563">
        <v>0.0</v>
      </c>
      <c r="J3563" t="s">
        <v>530</v>
      </c>
      <c r="K3563" t="s">
        <v>11543</v>
      </c>
      <c r="L3563" t="s">
        <v>11544</v>
      </c>
    </row>
    <row r="3564" spans="1:12">
      <c r="A3564">
        <v>10435</v>
      </c>
      <c r="B3564" t="s">
        <v>12238</v>
      </c>
      <c r="C3564" t="s">
        <v>12239</v>
      </c>
      <c r="D3564" t="s">
        <v>14</v>
      </c>
      <c r="E3564" t="s">
        <v>12240</v>
      </c>
      <c r="F3564" t="s">
        <v>1652</v>
      </c>
      <c r="G3564" t="str">
        <f>"8026041"</f>
        <v>0</v>
      </c>
      <c r="H3564">
        <v>900.0</v>
      </c>
      <c r="I3564">
        <v>0.0</v>
      </c>
      <c r="J3564" t="s">
        <v>1132</v>
      </c>
      <c r="K3564" t="s">
        <v>11543</v>
      </c>
      <c r="L3564" t="s">
        <v>11544</v>
      </c>
    </row>
    <row r="3565" spans="1:12">
      <c r="A3565">
        <v>10436</v>
      </c>
      <c r="B3565" t="s">
        <v>12119</v>
      </c>
      <c r="C3565" t="s">
        <v>12241</v>
      </c>
      <c r="D3565" t="s">
        <v>14</v>
      </c>
      <c r="E3565" t="s">
        <v>12242</v>
      </c>
      <c r="F3565" t="s">
        <v>1652</v>
      </c>
      <c r="G3565" t="str">
        <f>"8026041"</f>
        <v>0</v>
      </c>
      <c r="H3565">
        <v>900.0</v>
      </c>
      <c r="I3565">
        <v>0.0</v>
      </c>
      <c r="J3565" t="s">
        <v>2875</v>
      </c>
      <c r="K3565" t="s">
        <v>11543</v>
      </c>
      <c r="L3565" t="s">
        <v>11544</v>
      </c>
    </row>
    <row r="3566" spans="1:12">
      <c r="A3566">
        <v>10437</v>
      </c>
      <c r="B3566" t="s">
        <v>12243</v>
      </c>
      <c r="C3566" t="s">
        <v>12244</v>
      </c>
      <c r="D3566" t="s">
        <v>14</v>
      </c>
      <c r="E3566" t="s">
        <v>12245</v>
      </c>
      <c r="F3566" t="s">
        <v>1652</v>
      </c>
      <c r="G3566" t="str">
        <f>"8026041"</f>
        <v>0</v>
      </c>
      <c r="H3566">
        <v>900.0</v>
      </c>
      <c r="I3566">
        <v>0.0</v>
      </c>
      <c r="J3566" t="s">
        <v>530</v>
      </c>
      <c r="K3566" t="s">
        <v>11543</v>
      </c>
      <c r="L3566" t="s">
        <v>11544</v>
      </c>
    </row>
    <row r="3567" spans="1:12">
      <c r="A3567">
        <v>10438</v>
      </c>
      <c r="B3567" t="s">
        <v>12246</v>
      </c>
      <c r="C3567" t="s">
        <v>12247</v>
      </c>
      <c r="D3567" t="s">
        <v>14</v>
      </c>
      <c r="E3567" t="s">
        <v>12248</v>
      </c>
      <c r="F3567" t="s">
        <v>1652</v>
      </c>
      <c r="G3567" t="str">
        <f>"8026041"</f>
        <v>0</v>
      </c>
      <c r="H3567">
        <v>900.0</v>
      </c>
      <c r="I3567">
        <v>0.0</v>
      </c>
      <c r="J3567" t="s">
        <v>12249</v>
      </c>
      <c r="K3567" t="s">
        <v>11543</v>
      </c>
      <c r="L3567" t="s">
        <v>11544</v>
      </c>
    </row>
    <row r="3568" spans="1:12">
      <c r="A3568">
        <v>10439</v>
      </c>
      <c r="B3568" t="s">
        <v>12250</v>
      </c>
      <c r="C3568" t="s">
        <v>12251</v>
      </c>
      <c r="D3568" t="s">
        <v>14</v>
      </c>
      <c r="E3568" t="s">
        <v>12252</v>
      </c>
      <c r="F3568" t="s">
        <v>1652</v>
      </c>
      <c r="G3568" t="str">
        <f>"8026041"</f>
        <v>0</v>
      </c>
      <c r="H3568">
        <v>900.0</v>
      </c>
      <c r="I3568">
        <v>0.0</v>
      </c>
      <c r="J3568" t="s">
        <v>12253</v>
      </c>
      <c r="K3568" t="s">
        <v>11543</v>
      </c>
      <c r="L3568" t="s">
        <v>11544</v>
      </c>
    </row>
    <row r="3569" spans="1:12">
      <c r="A3569">
        <v>10440</v>
      </c>
      <c r="B3569" t="s">
        <v>12254</v>
      </c>
      <c r="C3569" t="s">
        <v>12255</v>
      </c>
      <c r="D3569" t="s">
        <v>14</v>
      </c>
      <c r="E3569" t="s">
        <v>12256</v>
      </c>
      <c r="F3569" t="s">
        <v>1652</v>
      </c>
      <c r="G3569" t="str">
        <f>"8026041"</f>
        <v>0</v>
      </c>
      <c r="H3569">
        <v>900.0</v>
      </c>
      <c r="I3569">
        <v>0.0</v>
      </c>
      <c r="J3569" t="s">
        <v>10389</v>
      </c>
      <c r="K3569" t="s">
        <v>11543</v>
      </c>
      <c r="L3569" t="s">
        <v>11544</v>
      </c>
    </row>
    <row r="3570" spans="1:12">
      <c r="A3570">
        <v>10441</v>
      </c>
      <c r="B3570" t="s">
        <v>3315</v>
      </c>
      <c r="C3570" t="s">
        <v>12257</v>
      </c>
      <c r="D3570" t="s">
        <v>14</v>
      </c>
      <c r="E3570" t="s">
        <v>12258</v>
      </c>
      <c r="F3570" t="s">
        <v>1652</v>
      </c>
      <c r="G3570" t="str">
        <f>"8026041"</f>
        <v>0</v>
      </c>
      <c r="H3570">
        <v>900.0</v>
      </c>
      <c r="I3570">
        <v>0.0</v>
      </c>
      <c r="J3570" t="s">
        <v>12249</v>
      </c>
      <c r="K3570" t="s">
        <v>11543</v>
      </c>
      <c r="L3570" t="s">
        <v>11544</v>
      </c>
    </row>
    <row r="3571" spans="1:12">
      <c r="A3571">
        <v>10442</v>
      </c>
      <c r="B3571" t="s">
        <v>12259</v>
      </c>
      <c r="C3571" t="s">
        <v>12260</v>
      </c>
      <c r="D3571" t="s">
        <v>45</v>
      </c>
      <c r="E3571" t="s">
        <v>12261</v>
      </c>
      <c r="F3571" t="s">
        <v>1652</v>
      </c>
      <c r="G3571" t="str">
        <f>"8026041"</f>
        <v>0</v>
      </c>
      <c r="H3571">
        <v>900.0</v>
      </c>
      <c r="I3571">
        <v>0.0</v>
      </c>
      <c r="J3571" t="s">
        <v>12262</v>
      </c>
      <c r="K3571" t="s">
        <v>11543</v>
      </c>
      <c r="L3571" t="s">
        <v>11544</v>
      </c>
    </row>
    <row r="3572" spans="1:12">
      <c r="A3572">
        <v>10443</v>
      </c>
      <c r="B3572" t="s">
        <v>12263</v>
      </c>
      <c r="C3572" t="s">
        <v>8105</v>
      </c>
      <c r="D3572" t="s">
        <v>14</v>
      </c>
      <c r="E3572" t="s">
        <v>12264</v>
      </c>
      <c r="F3572" t="s">
        <v>1652</v>
      </c>
      <c r="G3572" t="str">
        <f>"8026041"</f>
        <v>0</v>
      </c>
      <c r="H3572">
        <v>900.0</v>
      </c>
      <c r="I3572">
        <v>546.0</v>
      </c>
      <c r="J3572" t="s">
        <v>12265</v>
      </c>
      <c r="K3572" t="s">
        <v>11543</v>
      </c>
      <c r="L3572" t="s">
        <v>11544</v>
      </c>
    </row>
    <row r="3573" spans="1:12">
      <c r="A3573">
        <v>10444</v>
      </c>
      <c r="B3573" t="s">
        <v>12266</v>
      </c>
      <c r="C3573" t="s">
        <v>12267</v>
      </c>
      <c r="D3573" t="s">
        <v>14</v>
      </c>
      <c r="E3573" t="s">
        <v>12268</v>
      </c>
      <c r="F3573" t="s">
        <v>1652</v>
      </c>
      <c r="G3573" t="str">
        <f>"8026041"</f>
        <v>0</v>
      </c>
      <c r="H3573">
        <v>900.0</v>
      </c>
      <c r="I3573">
        <v>0.0</v>
      </c>
      <c r="J3573" t="s">
        <v>929</v>
      </c>
      <c r="K3573" t="s">
        <v>11543</v>
      </c>
      <c r="L3573" t="s">
        <v>11544</v>
      </c>
    </row>
    <row r="3574" spans="1:12">
      <c r="A3574">
        <v>10446</v>
      </c>
      <c r="B3574" t="s">
        <v>5662</v>
      </c>
      <c r="C3574" t="s">
        <v>12269</v>
      </c>
      <c r="D3574" t="s">
        <v>14</v>
      </c>
      <c r="E3574" t="s">
        <v>12270</v>
      </c>
      <c r="F3574" t="s">
        <v>1652</v>
      </c>
      <c r="G3574" t="str">
        <f>"8026041"</f>
        <v>0</v>
      </c>
      <c r="H3574">
        <v>900.0</v>
      </c>
      <c r="I3574">
        <v>0.0</v>
      </c>
      <c r="J3574" t="s">
        <v>569</v>
      </c>
      <c r="K3574" t="s">
        <v>11543</v>
      </c>
      <c r="L3574" t="s">
        <v>11544</v>
      </c>
    </row>
    <row r="3575" spans="1:12">
      <c r="A3575">
        <v>10448</v>
      </c>
      <c r="B3575" t="s">
        <v>12271</v>
      </c>
      <c r="C3575" t="s">
        <v>12272</v>
      </c>
      <c r="D3575" t="s">
        <v>14</v>
      </c>
      <c r="E3575" t="s">
        <v>12273</v>
      </c>
      <c r="F3575" t="s">
        <v>1652</v>
      </c>
      <c r="G3575" t="str">
        <f>"8026041"</f>
        <v>0</v>
      </c>
      <c r="H3575">
        <v>900.0</v>
      </c>
      <c r="I3575">
        <v>0.0</v>
      </c>
      <c r="J3575" t="s">
        <v>6124</v>
      </c>
      <c r="K3575" t="s">
        <v>11543</v>
      </c>
      <c r="L3575" t="s">
        <v>11544</v>
      </c>
    </row>
    <row r="3576" spans="1:12">
      <c r="A3576">
        <v>10449</v>
      </c>
      <c r="B3576" t="s">
        <v>12274</v>
      </c>
      <c r="C3576" t="s">
        <v>12275</v>
      </c>
      <c r="D3576" t="s">
        <v>45</v>
      </c>
      <c r="E3576" t="s">
        <v>12276</v>
      </c>
      <c r="F3576" t="s">
        <v>1652</v>
      </c>
      <c r="G3576" t="str">
        <f>"8026041"</f>
        <v>0</v>
      </c>
      <c r="H3576">
        <v>900.0</v>
      </c>
      <c r="I3576">
        <v>0.0</v>
      </c>
      <c r="J3576" t="s">
        <v>12277</v>
      </c>
      <c r="K3576" t="s">
        <v>11543</v>
      </c>
      <c r="L3576" t="s">
        <v>11544</v>
      </c>
    </row>
    <row r="3577" spans="1:12">
      <c r="A3577">
        <v>10450</v>
      </c>
      <c r="B3577" t="s">
        <v>2257</v>
      </c>
      <c r="C3577" t="s">
        <v>12278</v>
      </c>
      <c r="D3577" t="s">
        <v>14</v>
      </c>
      <c r="E3577" t="s">
        <v>12279</v>
      </c>
      <c r="F3577" t="s">
        <v>1652</v>
      </c>
      <c r="G3577" t="str">
        <f>"8026041"</f>
        <v>0</v>
      </c>
      <c r="H3577">
        <v>900.0</v>
      </c>
      <c r="I3577">
        <v>0.0</v>
      </c>
      <c r="J3577" t="s">
        <v>12280</v>
      </c>
      <c r="K3577" t="s">
        <v>11543</v>
      </c>
      <c r="L3577" t="s">
        <v>11544</v>
      </c>
    </row>
    <row r="3578" spans="1:12">
      <c r="A3578">
        <v>10451</v>
      </c>
      <c r="B3578" t="s">
        <v>12281</v>
      </c>
      <c r="C3578" t="s">
        <v>12282</v>
      </c>
      <c r="D3578" t="s">
        <v>14</v>
      </c>
      <c r="E3578" t="s">
        <v>12283</v>
      </c>
      <c r="F3578" t="s">
        <v>1652</v>
      </c>
      <c r="G3578" t="str">
        <f>"8026041"</f>
        <v>0</v>
      </c>
      <c r="H3578">
        <v>900.0</v>
      </c>
      <c r="I3578">
        <v>0.0</v>
      </c>
      <c r="J3578" t="s">
        <v>1448</v>
      </c>
      <c r="K3578" t="s">
        <v>11543</v>
      </c>
      <c r="L3578" t="s">
        <v>11544</v>
      </c>
    </row>
    <row r="3579" spans="1:12">
      <c r="A3579">
        <v>10452</v>
      </c>
      <c r="B3579" t="s">
        <v>1767</v>
      </c>
      <c r="C3579" t="s">
        <v>12284</v>
      </c>
      <c r="D3579" t="s">
        <v>45</v>
      </c>
      <c r="E3579" t="s">
        <v>12285</v>
      </c>
      <c r="F3579" t="s">
        <v>81</v>
      </c>
      <c r="G3579" t="str">
        <f>"0093021"</f>
        <v>0</v>
      </c>
      <c r="H3579">
        <v>900.0</v>
      </c>
      <c r="I3579">
        <v>0.0</v>
      </c>
      <c r="J3579" t="s">
        <v>4231</v>
      </c>
      <c r="K3579" t="s">
        <v>11543</v>
      </c>
      <c r="L3579" t="s">
        <v>11544</v>
      </c>
    </row>
    <row r="3580" spans="1:12">
      <c r="A3580">
        <v>10453</v>
      </c>
      <c r="B3580" t="s">
        <v>12286</v>
      </c>
      <c r="C3580" t="s">
        <v>12287</v>
      </c>
      <c r="D3580" t="s">
        <v>14</v>
      </c>
      <c r="E3580" t="s">
        <v>12288</v>
      </c>
      <c r="F3580" t="s">
        <v>1652</v>
      </c>
      <c r="G3580" t="str">
        <f>"8026041"</f>
        <v>0</v>
      </c>
      <c r="H3580">
        <v>900.0</v>
      </c>
      <c r="I3580">
        <v>0.0</v>
      </c>
      <c r="J3580" t="s">
        <v>5583</v>
      </c>
      <c r="K3580" t="s">
        <v>11543</v>
      </c>
      <c r="L3580" t="s">
        <v>11544</v>
      </c>
    </row>
    <row r="3581" spans="1:12">
      <c r="A3581">
        <v>10454</v>
      </c>
      <c r="B3581" t="s">
        <v>12289</v>
      </c>
      <c r="C3581" t="s">
        <v>12290</v>
      </c>
      <c r="D3581" t="s">
        <v>14</v>
      </c>
      <c r="E3581" t="s">
        <v>12291</v>
      </c>
      <c r="F3581" t="s">
        <v>1652</v>
      </c>
      <c r="G3581" t="str">
        <f>"8026041"</f>
        <v>0</v>
      </c>
      <c r="H3581">
        <v>900.0</v>
      </c>
      <c r="I3581">
        <v>0.0</v>
      </c>
      <c r="J3581" t="s">
        <v>5885</v>
      </c>
      <c r="K3581" t="s">
        <v>11543</v>
      </c>
      <c r="L3581" t="s">
        <v>11544</v>
      </c>
    </row>
    <row r="3582" spans="1:12">
      <c r="A3582">
        <v>10455</v>
      </c>
      <c r="B3582" t="s">
        <v>12292</v>
      </c>
      <c r="C3582" t="s">
        <v>12293</v>
      </c>
      <c r="D3582" t="s">
        <v>14</v>
      </c>
      <c r="E3582" t="s">
        <v>12294</v>
      </c>
      <c r="F3582" t="s">
        <v>1652</v>
      </c>
      <c r="G3582" t="str">
        <f>"8026041"</f>
        <v>0</v>
      </c>
      <c r="H3582">
        <v>900.0</v>
      </c>
      <c r="I3582">
        <v>0.0</v>
      </c>
      <c r="J3582" t="s">
        <v>3122</v>
      </c>
      <c r="K3582" t="s">
        <v>11543</v>
      </c>
      <c r="L3582" t="s">
        <v>11544</v>
      </c>
    </row>
    <row r="3583" spans="1:12">
      <c r="A3583">
        <v>10456</v>
      </c>
      <c r="B3583" t="s">
        <v>12295</v>
      </c>
      <c r="C3583" t="s">
        <v>12296</v>
      </c>
      <c r="D3583" t="s">
        <v>45</v>
      </c>
      <c r="E3583" t="s">
        <v>12297</v>
      </c>
      <c r="F3583" t="s">
        <v>1652</v>
      </c>
      <c r="G3583" t="str">
        <f>"8026041"</f>
        <v>0</v>
      </c>
      <c r="H3583">
        <v>900.0</v>
      </c>
      <c r="I3583">
        <v>0.0</v>
      </c>
      <c r="J3583" t="s">
        <v>12298</v>
      </c>
      <c r="K3583" t="s">
        <v>11543</v>
      </c>
      <c r="L3583" t="s">
        <v>11544</v>
      </c>
    </row>
    <row r="3584" spans="1:12">
      <c r="A3584">
        <v>10457</v>
      </c>
      <c r="B3584" t="s">
        <v>12299</v>
      </c>
      <c r="C3584" t="s">
        <v>6815</v>
      </c>
      <c r="D3584" t="s">
        <v>45</v>
      </c>
      <c r="E3584" t="s">
        <v>12300</v>
      </c>
      <c r="F3584" t="s">
        <v>1652</v>
      </c>
      <c r="G3584" t="str">
        <f>"8026041"</f>
        <v>0</v>
      </c>
      <c r="H3584">
        <v>900.0</v>
      </c>
      <c r="I3584">
        <v>0.0</v>
      </c>
      <c r="J3584" t="s">
        <v>6641</v>
      </c>
      <c r="K3584" t="s">
        <v>11543</v>
      </c>
      <c r="L3584" t="s">
        <v>11544</v>
      </c>
    </row>
    <row r="3585" spans="1:12">
      <c r="A3585">
        <v>10458</v>
      </c>
      <c r="B3585" t="s">
        <v>12301</v>
      </c>
      <c r="C3585" t="s">
        <v>1091</v>
      </c>
      <c r="D3585" t="s">
        <v>14</v>
      </c>
      <c r="E3585" t="s">
        <v>12302</v>
      </c>
      <c r="F3585" t="s">
        <v>1652</v>
      </c>
      <c r="G3585" t="str">
        <f>"8026041"</f>
        <v>0</v>
      </c>
      <c r="H3585">
        <v>900.0</v>
      </c>
      <c r="I3585">
        <v>0.0</v>
      </c>
      <c r="J3585" t="s">
        <v>2283</v>
      </c>
      <c r="K3585" t="s">
        <v>11543</v>
      </c>
      <c r="L3585" t="s">
        <v>11544</v>
      </c>
    </row>
    <row r="3586" spans="1:12">
      <c r="A3586">
        <v>10459</v>
      </c>
      <c r="B3586" t="s">
        <v>12303</v>
      </c>
      <c r="C3586" t="s">
        <v>12304</v>
      </c>
      <c r="D3586" t="s">
        <v>14</v>
      </c>
      <c r="E3586" t="s">
        <v>12305</v>
      </c>
      <c r="F3586" t="s">
        <v>1652</v>
      </c>
      <c r="G3586" t="str">
        <f>"8026041"</f>
        <v>0</v>
      </c>
      <c r="H3586">
        <v>900.0</v>
      </c>
      <c r="I3586">
        <v>0.0</v>
      </c>
      <c r="J3586" t="s">
        <v>11744</v>
      </c>
      <c r="K3586" t="s">
        <v>11543</v>
      </c>
      <c r="L3586" t="s">
        <v>11544</v>
      </c>
    </row>
    <row r="3587" spans="1:12">
      <c r="A3587">
        <v>10460</v>
      </c>
      <c r="B3587" t="s">
        <v>5947</v>
      </c>
      <c r="C3587" t="s">
        <v>12306</v>
      </c>
      <c r="D3587" t="s">
        <v>14</v>
      </c>
      <c r="E3587" t="s">
        <v>12307</v>
      </c>
      <c r="F3587" t="s">
        <v>1652</v>
      </c>
      <c r="G3587" t="str">
        <f>"8026041"</f>
        <v>0</v>
      </c>
      <c r="H3587">
        <v>900.0</v>
      </c>
      <c r="I3587">
        <v>0.0</v>
      </c>
      <c r="J3587" t="s">
        <v>11958</v>
      </c>
      <c r="K3587" t="s">
        <v>11543</v>
      </c>
      <c r="L3587" t="s">
        <v>11544</v>
      </c>
    </row>
    <row r="3588" spans="1:12">
      <c r="A3588">
        <v>10461</v>
      </c>
      <c r="B3588" t="s">
        <v>12308</v>
      </c>
      <c r="C3588" t="s">
        <v>12309</v>
      </c>
      <c r="D3588" t="s">
        <v>14</v>
      </c>
      <c r="E3588" t="s">
        <v>12310</v>
      </c>
      <c r="F3588" t="s">
        <v>1652</v>
      </c>
      <c r="G3588" t="str">
        <f>"8026041"</f>
        <v>0</v>
      </c>
      <c r="H3588">
        <v>900.0</v>
      </c>
      <c r="I3588">
        <v>0.0</v>
      </c>
      <c r="J3588" t="s">
        <v>12311</v>
      </c>
      <c r="K3588" t="s">
        <v>11543</v>
      </c>
      <c r="L3588" t="s">
        <v>11544</v>
      </c>
    </row>
    <row r="3589" spans="1:12">
      <c r="A3589">
        <v>10462</v>
      </c>
      <c r="B3589" t="s">
        <v>7568</v>
      </c>
      <c r="C3589" t="s">
        <v>12312</v>
      </c>
      <c r="D3589" t="s">
        <v>14</v>
      </c>
      <c r="E3589" t="s">
        <v>12313</v>
      </c>
      <c r="F3589" t="s">
        <v>1652</v>
      </c>
      <c r="G3589" t="str">
        <f>"8026041"</f>
        <v>0</v>
      </c>
      <c r="H3589">
        <v>900.0</v>
      </c>
      <c r="I3589">
        <v>0.0</v>
      </c>
      <c r="J3589" t="s">
        <v>2875</v>
      </c>
      <c r="K3589" t="s">
        <v>11543</v>
      </c>
      <c r="L3589" t="s">
        <v>11544</v>
      </c>
    </row>
    <row r="3590" spans="1:12">
      <c r="A3590">
        <v>10464</v>
      </c>
      <c r="B3590" t="s">
        <v>3340</v>
      </c>
      <c r="C3590" t="s">
        <v>12314</v>
      </c>
      <c r="D3590" t="s">
        <v>14</v>
      </c>
      <c r="E3590" t="s">
        <v>12315</v>
      </c>
      <c r="F3590" t="s">
        <v>1652</v>
      </c>
      <c r="G3590" t="str">
        <f>"8026041"</f>
        <v>0</v>
      </c>
      <c r="H3590">
        <v>900.0</v>
      </c>
      <c r="I3590">
        <v>0.0</v>
      </c>
      <c r="J3590" t="s">
        <v>1489</v>
      </c>
      <c r="K3590" t="s">
        <v>11543</v>
      </c>
      <c r="L3590" t="s">
        <v>11544</v>
      </c>
    </row>
    <row r="3591" spans="1:12">
      <c r="A3591">
        <v>10465</v>
      </c>
      <c r="B3591" t="s">
        <v>3315</v>
      </c>
      <c r="C3591" t="s">
        <v>12316</v>
      </c>
      <c r="D3591" t="s">
        <v>14</v>
      </c>
      <c r="E3591" t="s">
        <v>12317</v>
      </c>
      <c r="F3591" t="s">
        <v>1652</v>
      </c>
      <c r="G3591" t="str">
        <f>"8026041"</f>
        <v>0</v>
      </c>
      <c r="H3591">
        <v>900.0</v>
      </c>
      <c r="I3591">
        <v>150.0</v>
      </c>
      <c r="J3591" t="s">
        <v>1132</v>
      </c>
      <c r="K3591" t="s">
        <v>11543</v>
      </c>
      <c r="L3591" t="s">
        <v>11544</v>
      </c>
    </row>
    <row r="3592" spans="1:12">
      <c r="A3592">
        <v>10467</v>
      </c>
      <c r="B3592" t="s">
        <v>12318</v>
      </c>
      <c r="C3592" t="s">
        <v>12319</v>
      </c>
      <c r="D3592" t="s">
        <v>45</v>
      </c>
      <c r="E3592" t="s">
        <v>12320</v>
      </c>
      <c r="F3592" t="s">
        <v>1652</v>
      </c>
      <c r="G3592" t="str">
        <f>"8026041"</f>
        <v>0</v>
      </c>
      <c r="H3592">
        <v>800.0</v>
      </c>
      <c r="I3592">
        <v>0.0</v>
      </c>
      <c r="J3592" t="s">
        <v>4231</v>
      </c>
      <c r="K3592" t="s">
        <v>11543</v>
      </c>
      <c r="L3592" t="s">
        <v>11544</v>
      </c>
    </row>
    <row r="3593" spans="1:12">
      <c r="A3593">
        <v>10468</v>
      </c>
      <c r="B3593" t="s">
        <v>12321</v>
      </c>
      <c r="C3593" t="s">
        <v>12322</v>
      </c>
      <c r="D3593" t="s">
        <v>14</v>
      </c>
      <c r="E3593" t="s">
        <v>12323</v>
      </c>
      <c r="F3593" t="s">
        <v>1652</v>
      </c>
      <c r="G3593" t="str">
        <f>"8026041"</f>
        <v>0</v>
      </c>
      <c r="H3593">
        <v>900.0</v>
      </c>
      <c r="I3593">
        <v>0.0</v>
      </c>
      <c r="J3593" t="s">
        <v>1132</v>
      </c>
      <c r="K3593" t="s">
        <v>11543</v>
      </c>
      <c r="L3593" t="s">
        <v>11544</v>
      </c>
    </row>
    <row r="3594" spans="1:12">
      <c r="A3594">
        <v>10469</v>
      </c>
      <c r="B3594" t="s">
        <v>1457</v>
      </c>
      <c r="C3594" t="s">
        <v>12324</v>
      </c>
      <c r="D3594" t="s">
        <v>14</v>
      </c>
      <c r="E3594" t="s">
        <v>12325</v>
      </c>
      <c r="F3594" t="s">
        <v>1652</v>
      </c>
      <c r="G3594" t="str">
        <f>"8026041"</f>
        <v>0</v>
      </c>
      <c r="H3594">
        <v>900.0</v>
      </c>
      <c r="I3594">
        <v>0.0</v>
      </c>
      <c r="J3594" t="s">
        <v>514</v>
      </c>
      <c r="K3594" t="s">
        <v>11543</v>
      </c>
      <c r="L3594" t="s">
        <v>11544</v>
      </c>
    </row>
    <row r="3595" spans="1:12">
      <c r="A3595">
        <v>10470</v>
      </c>
      <c r="B3595" t="s">
        <v>12326</v>
      </c>
      <c r="C3595" t="s">
        <v>12327</v>
      </c>
      <c r="D3595" t="s">
        <v>14</v>
      </c>
      <c r="E3595" t="s">
        <v>12328</v>
      </c>
      <c r="F3595" t="s">
        <v>1652</v>
      </c>
      <c r="G3595" t="str">
        <f>"8026041"</f>
        <v>0</v>
      </c>
      <c r="H3595">
        <v>900.0</v>
      </c>
      <c r="I3595">
        <v>0.0</v>
      </c>
      <c r="J3595" t="s">
        <v>12329</v>
      </c>
      <c r="K3595" t="s">
        <v>11543</v>
      </c>
      <c r="L3595" t="s">
        <v>11544</v>
      </c>
    </row>
    <row r="3596" spans="1:12">
      <c r="A3596">
        <v>10471</v>
      </c>
      <c r="B3596" t="s">
        <v>12330</v>
      </c>
      <c r="C3596" t="s">
        <v>12331</v>
      </c>
      <c r="D3596" t="s">
        <v>14</v>
      </c>
      <c r="E3596" t="s">
        <v>12332</v>
      </c>
      <c r="F3596" t="s">
        <v>1652</v>
      </c>
      <c r="G3596" t="str">
        <f>"8026041"</f>
        <v>0</v>
      </c>
      <c r="H3596">
        <v>900.0</v>
      </c>
      <c r="I3596">
        <v>0.0</v>
      </c>
      <c r="J3596" t="s">
        <v>12333</v>
      </c>
      <c r="K3596" t="s">
        <v>11543</v>
      </c>
      <c r="L3596" t="s">
        <v>11544</v>
      </c>
    </row>
    <row r="3597" spans="1:12">
      <c r="A3597">
        <v>10472</v>
      </c>
      <c r="B3597" t="s">
        <v>12334</v>
      </c>
      <c r="C3597" t="s">
        <v>12335</v>
      </c>
      <c r="D3597" t="s">
        <v>14</v>
      </c>
      <c r="E3597" t="s">
        <v>12336</v>
      </c>
      <c r="F3597" t="s">
        <v>1652</v>
      </c>
      <c r="G3597" t="str">
        <f>"8026041"</f>
        <v>0</v>
      </c>
      <c r="H3597">
        <v>900.0</v>
      </c>
      <c r="I3597">
        <v>0.0</v>
      </c>
      <c r="J3597" t="s">
        <v>514</v>
      </c>
      <c r="K3597" t="s">
        <v>11543</v>
      </c>
      <c r="L3597" t="s">
        <v>11544</v>
      </c>
    </row>
    <row r="3598" spans="1:12">
      <c r="A3598">
        <v>10473</v>
      </c>
      <c r="B3598" t="s">
        <v>12337</v>
      </c>
      <c r="C3598" t="s">
        <v>12338</v>
      </c>
      <c r="D3598" t="s">
        <v>45</v>
      </c>
      <c r="E3598" t="s">
        <v>12339</v>
      </c>
      <c r="F3598" t="s">
        <v>1652</v>
      </c>
      <c r="G3598" t="str">
        <f>"8026041"</f>
        <v>0</v>
      </c>
      <c r="H3598">
        <v>800.0</v>
      </c>
      <c r="I3598">
        <v>0.0</v>
      </c>
      <c r="J3598" t="s">
        <v>4231</v>
      </c>
      <c r="K3598" t="s">
        <v>11543</v>
      </c>
      <c r="L3598" t="s">
        <v>11544</v>
      </c>
    </row>
    <row r="3599" spans="1:12">
      <c r="A3599">
        <v>10474</v>
      </c>
      <c r="B3599" t="s">
        <v>12340</v>
      </c>
      <c r="C3599" t="s">
        <v>12341</v>
      </c>
      <c r="D3599" t="s">
        <v>14</v>
      </c>
      <c r="E3599" t="s">
        <v>12342</v>
      </c>
      <c r="F3599" t="s">
        <v>1652</v>
      </c>
      <c r="G3599" t="str">
        <f>"8026041"</f>
        <v>0</v>
      </c>
      <c r="H3599">
        <v>900.0</v>
      </c>
      <c r="I3599">
        <v>0.0</v>
      </c>
      <c r="J3599" t="s">
        <v>12333</v>
      </c>
      <c r="K3599" t="s">
        <v>11543</v>
      </c>
      <c r="L3599" t="s">
        <v>11544</v>
      </c>
    </row>
    <row r="3600" spans="1:12">
      <c r="A3600">
        <v>10475</v>
      </c>
      <c r="B3600" t="s">
        <v>12343</v>
      </c>
      <c r="C3600" t="s">
        <v>12344</v>
      </c>
      <c r="D3600" t="s">
        <v>14</v>
      </c>
      <c r="E3600" t="s">
        <v>12345</v>
      </c>
      <c r="F3600" t="s">
        <v>1652</v>
      </c>
      <c r="G3600" t="str">
        <f>"8026041"</f>
        <v>0</v>
      </c>
      <c r="H3600">
        <v>900.0</v>
      </c>
      <c r="I3600">
        <v>0.0</v>
      </c>
      <c r="J3600" t="s">
        <v>514</v>
      </c>
      <c r="K3600" t="s">
        <v>11543</v>
      </c>
      <c r="L3600" t="s">
        <v>11544</v>
      </c>
    </row>
    <row r="3601" spans="1:12">
      <c r="A3601">
        <v>10476</v>
      </c>
      <c r="B3601" t="s">
        <v>12346</v>
      </c>
      <c r="C3601" t="s">
        <v>12347</v>
      </c>
      <c r="D3601" t="s">
        <v>14</v>
      </c>
      <c r="E3601" t="s">
        <v>12348</v>
      </c>
      <c r="F3601" t="s">
        <v>1652</v>
      </c>
      <c r="G3601" t="str">
        <f>"8026041"</f>
        <v>0</v>
      </c>
      <c r="H3601">
        <v>900.0</v>
      </c>
      <c r="I3601">
        <v>0.0</v>
      </c>
      <c r="J3601" t="s">
        <v>2283</v>
      </c>
      <c r="K3601" t="s">
        <v>11543</v>
      </c>
      <c r="L3601" t="s">
        <v>11544</v>
      </c>
    </row>
    <row r="3602" spans="1:12">
      <c r="A3602">
        <v>10477</v>
      </c>
      <c r="B3602" t="s">
        <v>12349</v>
      </c>
      <c r="C3602" t="s">
        <v>12350</v>
      </c>
      <c r="D3602" t="s">
        <v>45</v>
      </c>
      <c r="E3602" t="s">
        <v>12351</v>
      </c>
      <c r="F3602" t="s">
        <v>1652</v>
      </c>
      <c r="G3602" t="str">
        <f>"8026041"</f>
        <v>0</v>
      </c>
      <c r="H3602">
        <v>900.0</v>
      </c>
      <c r="I3602">
        <v>0.0</v>
      </c>
      <c r="J3602" t="s">
        <v>12352</v>
      </c>
      <c r="K3602" t="s">
        <v>11543</v>
      </c>
      <c r="L3602" t="s">
        <v>11544</v>
      </c>
    </row>
    <row r="3603" spans="1:12">
      <c r="A3603">
        <v>10478</v>
      </c>
      <c r="B3603" t="s">
        <v>12353</v>
      </c>
      <c r="C3603" t="s">
        <v>12354</v>
      </c>
      <c r="D3603" t="s">
        <v>14</v>
      </c>
      <c r="E3603" t="s">
        <v>12355</v>
      </c>
      <c r="F3603" t="s">
        <v>1652</v>
      </c>
      <c r="G3603" t="str">
        <f>"8026041"</f>
        <v>0</v>
      </c>
      <c r="H3603">
        <v>900.0</v>
      </c>
      <c r="I3603">
        <v>0.0</v>
      </c>
      <c r="J3603" t="s">
        <v>12262</v>
      </c>
      <c r="K3603" t="s">
        <v>11543</v>
      </c>
      <c r="L3603" t="s">
        <v>11544</v>
      </c>
    </row>
    <row r="3604" spans="1:12">
      <c r="A3604">
        <v>10479</v>
      </c>
      <c r="B3604" t="s">
        <v>12356</v>
      </c>
      <c r="C3604" t="s">
        <v>12357</v>
      </c>
      <c r="D3604" t="s">
        <v>45</v>
      </c>
      <c r="E3604" t="s">
        <v>12358</v>
      </c>
      <c r="F3604" t="s">
        <v>1652</v>
      </c>
      <c r="G3604" t="str">
        <f>"8026041"</f>
        <v>0</v>
      </c>
      <c r="H3604">
        <v>900.0</v>
      </c>
      <c r="I3604">
        <v>0.0</v>
      </c>
      <c r="J3604" t="s">
        <v>12359</v>
      </c>
      <c r="K3604" t="s">
        <v>11543</v>
      </c>
      <c r="L3604" t="s">
        <v>11544</v>
      </c>
    </row>
    <row r="3605" spans="1:12">
      <c r="A3605">
        <v>10480</v>
      </c>
      <c r="B3605" t="s">
        <v>12360</v>
      </c>
      <c r="C3605" t="s">
        <v>12361</v>
      </c>
      <c r="D3605" t="s">
        <v>14</v>
      </c>
      <c r="E3605" t="s">
        <v>12362</v>
      </c>
      <c r="F3605" t="s">
        <v>1652</v>
      </c>
      <c r="G3605" t="str">
        <f>"8026041"</f>
        <v>0</v>
      </c>
      <c r="H3605">
        <v>900.0</v>
      </c>
      <c r="I3605">
        <v>0.0</v>
      </c>
      <c r="J3605" t="s">
        <v>63</v>
      </c>
      <c r="K3605" t="s">
        <v>11543</v>
      </c>
      <c r="L3605" t="s">
        <v>11544</v>
      </c>
    </row>
    <row r="3606" spans="1:12">
      <c r="A3606">
        <v>10481</v>
      </c>
      <c r="B3606" t="s">
        <v>12363</v>
      </c>
      <c r="C3606" t="s">
        <v>12364</v>
      </c>
      <c r="D3606" t="s">
        <v>14</v>
      </c>
      <c r="E3606" t="s">
        <v>12365</v>
      </c>
      <c r="F3606" t="s">
        <v>1652</v>
      </c>
      <c r="G3606" t="str">
        <f>"8026041"</f>
        <v>0</v>
      </c>
      <c r="H3606">
        <v>900.0</v>
      </c>
      <c r="I3606">
        <v>0.0</v>
      </c>
      <c r="J3606" t="s">
        <v>48</v>
      </c>
      <c r="K3606" t="s">
        <v>11543</v>
      </c>
      <c r="L3606" t="s">
        <v>11544</v>
      </c>
    </row>
    <row r="3607" spans="1:12">
      <c r="A3607">
        <v>10482</v>
      </c>
      <c r="B3607" t="s">
        <v>12366</v>
      </c>
      <c r="C3607" t="s">
        <v>12367</v>
      </c>
      <c r="D3607" t="s">
        <v>14</v>
      </c>
      <c r="E3607" t="s">
        <v>12368</v>
      </c>
      <c r="F3607" t="s">
        <v>1652</v>
      </c>
      <c r="G3607" t="str">
        <f>"8026041"</f>
        <v>0</v>
      </c>
      <c r="H3607">
        <v>900.0</v>
      </c>
      <c r="I3607">
        <v>0.0</v>
      </c>
      <c r="J3607" t="s">
        <v>1132</v>
      </c>
      <c r="K3607" t="s">
        <v>11543</v>
      </c>
      <c r="L3607" t="s">
        <v>11544</v>
      </c>
    </row>
    <row r="3608" spans="1:12">
      <c r="A3608">
        <v>10483</v>
      </c>
      <c r="B3608" t="s">
        <v>6586</v>
      </c>
      <c r="C3608" t="s">
        <v>12369</v>
      </c>
      <c r="D3608" t="s">
        <v>14</v>
      </c>
      <c r="E3608" t="s">
        <v>12370</v>
      </c>
      <c r="F3608" t="s">
        <v>1652</v>
      </c>
      <c r="G3608" t="str">
        <f>"8026041"</f>
        <v>0</v>
      </c>
      <c r="H3608">
        <v>900.0</v>
      </c>
      <c r="I3608">
        <v>0.0</v>
      </c>
      <c r="J3608" t="s">
        <v>12371</v>
      </c>
      <c r="K3608" t="s">
        <v>11543</v>
      </c>
      <c r="L3608" t="s">
        <v>11544</v>
      </c>
    </row>
    <row r="3609" spans="1:12">
      <c r="A3609">
        <v>10484</v>
      </c>
      <c r="B3609" t="s">
        <v>1924</v>
      </c>
      <c r="C3609" t="s">
        <v>12372</v>
      </c>
      <c r="D3609" t="s">
        <v>14</v>
      </c>
      <c r="E3609" t="s">
        <v>12373</v>
      </c>
      <c r="F3609" t="s">
        <v>81</v>
      </c>
      <c r="G3609" t="str">
        <f>"0093021"</f>
        <v>0</v>
      </c>
      <c r="H3609">
        <v>850.0</v>
      </c>
      <c r="I3609">
        <v>0.0</v>
      </c>
      <c r="J3609" t="s">
        <v>1965</v>
      </c>
      <c r="K3609" t="s">
        <v>11543</v>
      </c>
      <c r="L3609" t="s">
        <v>11544</v>
      </c>
    </row>
    <row r="3610" spans="1:12">
      <c r="A3610">
        <v>10485</v>
      </c>
      <c r="B3610" t="s">
        <v>12374</v>
      </c>
      <c r="C3610" t="s">
        <v>12375</v>
      </c>
      <c r="D3610" t="s">
        <v>45</v>
      </c>
      <c r="E3610" t="s">
        <v>12376</v>
      </c>
      <c r="F3610" t="s">
        <v>81</v>
      </c>
      <c r="G3610" t="str">
        <f>"0093021"</f>
        <v>0</v>
      </c>
      <c r="H3610">
        <v>1000.0</v>
      </c>
      <c r="I3610">
        <v>0.0</v>
      </c>
      <c r="J3610" t="s">
        <v>6124</v>
      </c>
      <c r="K3610" t="s">
        <v>11543</v>
      </c>
      <c r="L3610" t="s">
        <v>11544</v>
      </c>
    </row>
    <row r="3611" spans="1:12">
      <c r="A3611">
        <v>10487</v>
      </c>
      <c r="B3611" t="s">
        <v>12377</v>
      </c>
      <c r="C3611" t="s">
        <v>12378</v>
      </c>
      <c r="D3611" t="s">
        <v>45</v>
      </c>
      <c r="E3611" t="s">
        <v>12379</v>
      </c>
      <c r="F3611" t="s">
        <v>81</v>
      </c>
      <c r="G3611" t="str">
        <f>"0093021"</f>
        <v>0</v>
      </c>
      <c r="H3611">
        <v>800.0</v>
      </c>
      <c r="I3611">
        <v>120.0</v>
      </c>
      <c r="J3611" t="s">
        <v>12380</v>
      </c>
      <c r="K3611" t="s">
        <v>11543</v>
      </c>
      <c r="L3611" t="s">
        <v>11544</v>
      </c>
    </row>
    <row r="3612" spans="1:12">
      <c r="A3612">
        <v>10488</v>
      </c>
      <c r="B3612" t="s">
        <v>12381</v>
      </c>
      <c r="C3612" t="s">
        <v>12116</v>
      </c>
      <c r="D3612" t="s">
        <v>14</v>
      </c>
      <c r="E3612" t="s">
        <v>12382</v>
      </c>
      <c r="F3612" t="s">
        <v>81</v>
      </c>
      <c r="G3612" t="str">
        <f>"0093021"</f>
        <v>0</v>
      </c>
      <c r="H3612">
        <v>800.0</v>
      </c>
      <c r="I3612">
        <v>0.0</v>
      </c>
      <c r="J3612" t="s">
        <v>1489</v>
      </c>
      <c r="K3612" t="s">
        <v>11543</v>
      </c>
      <c r="L3612" t="s">
        <v>11544</v>
      </c>
    </row>
    <row r="3613" spans="1:12">
      <c r="A3613">
        <v>10489</v>
      </c>
      <c r="B3613" t="s">
        <v>12383</v>
      </c>
      <c r="C3613" t="s">
        <v>12384</v>
      </c>
      <c r="D3613" t="s">
        <v>14</v>
      </c>
      <c r="E3613" t="s">
        <v>12385</v>
      </c>
      <c r="F3613" t="s">
        <v>81</v>
      </c>
      <c r="G3613" t="str">
        <f>"0093021"</f>
        <v>0</v>
      </c>
      <c r="H3613">
        <v>800.0</v>
      </c>
      <c r="I3613">
        <v>120.0</v>
      </c>
      <c r="J3613" t="s">
        <v>998</v>
      </c>
      <c r="K3613" t="s">
        <v>11543</v>
      </c>
      <c r="L3613" t="s">
        <v>11544</v>
      </c>
    </row>
    <row r="3614" spans="1:12">
      <c r="A3614">
        <v>10490</v>
      </c>
      <c r="B3614" t="s">
        <v>12386</v>
      </c>
      <c r="C3614" t="s">
        <v>12387</v>
      </c>
      <c r="D3614" t="s">
        <v>45</v>
      </c>
      <c r="E3614" t="s">
        <v>12388</v>
      </c>
      <c r="F3614" t="s">
        <v>81</v>
      </c>
      <c r="G3614" t="str">
        <f>"0093021"</f>
        <v>0</v>
      </c>
      <c r="H3614">
        <v>800.0</v>
      </c>
      <c r="I3614">
        <v>0.0</v>
      </c>
      <c r="J3614" t="s">
        <v>12389</v>
      </c>
      <c r="K3614" t="s">
        <v>11543</v>
      </c>
      <c r="L3614" t="s">
        <v>11544</v>
      </c>
    </row>
    <row r="3615" spans="1:12">
      <c r="A3615">
        <v>10492</v>
      </c>
      <c r="B3615" t="s">
        <v>12390</v>
      </c>
      <c r="C3615" t="s">
        <v>5623</v>
      </c>
      <c r="D3615" t="s">
        <v>14</v>
      </c>
      <c r="E3615" t="s">
        <v>12391</v>
      </c>
      <c r="F3615" t="s">
        <v>36</v>
      </c>
      <c r="G3615" t="str">
        <f>"6034011"</f>
        <v>0</v>
      </c>
      <c r="H3615">
        <v>950.0</v>
      </c>
      <c r="I3615">
        <v>0.0</v>
      </c>
      <c r="J3615" t="s">
        <v>844</v>
      </c>
      <c r="K3615" t="s">
        <v>11543</v>
      </c>
      <c r="L3615" t="s">
        <v>11544</v>
      </c>
    </row>
    <row r="3616" spans="1:12">
      <c r="A3616">
        <v>10494</v>
      </c>
      <c r="B3616" t="s">
        <v>12392</v>
      </c>
      <c r="C3616" t="s">
        <v>12393</v>
      </c>
      <c r="D3616" t="s">
        <v>45</v>
      </c>
      <c r="E3616" t="s">
        <v>12394</v>
      </c>
      <c r="F3616" t="s">
        <v>81</v>
      </c>
      <c r="G3616" t="str">
        <f>"0093021"</f>
        <v>0</v>
      </c>
      <c r="H3616">
        <v>800.0</v>
      </c>
      <c r="I3616">
        <v>0.0</v>
      </c>
      <c r="J3616" t="s">
        <v>929</v>
      </c>
      <c r="K3616" t="s">
        <v>11543</v>
      </c>
      <c r="L3616" t="s">
        <v>11544</v>
      </c>
    </row>
    <row r="3617" spans="1:12">
      <c r="A3617">
        <v>10495</v>
      </c>
      <c r="B3617" t="s">
        <v>12395</v>
      </c>
      <c r="C3617" t="s">
        <v>12396</v>
      </c>
      <c r="D3617" t="s">
        <v>14</v>
      </c>
      <c r="E3617" t="s">
        <v>12397</v>
      </c>
      <c r="F3617" t="s">
        <v>1699</v>
      </c>
      <c r="G3617" t="str">
        <f>"9011031"</f>
        <v>0</v>
      </c>
      <c r="H3617">
        <v>700.0</v>
      </c>
      <c r="I3617">
        <v>0.0</v>
      </c>
      <c r="J3617" t="s">
        <v>12033</v>
      </c>
      <c r="K3617" t="s">
        <v>11543</v>
      </c>
      <c r="L3617" t="s">
        <v>11544</v>
      </c>
    </row>
    <row r="3618" spans="1:12">
      <c r="A3618">
        <v>10496</v>
      </c>
      <c r="B3618" t="s">
        <v>3662</v>
      </c>
      <c r="C3618" t="s">
        <v>12398</v>
      </c>
      <c r="D3618" t="s">
        <v>45</v>
      </c>
      <c r="E3618" t="s">
        <v>12399</v>
      </c>
      <c r="F3618" t="s">
        <v>1699</v>
      </c>
      <c r="G3618" t="str">
        <f>"9011031"</f>
        <v>0</v>
      </c>
      <c r="H3618">
        <v>700.0</v>
      </c>
      <c r="I3618">
        <v>0.0</v>
      </c>
      <c r="J3618" t="s">
        <v>12400</v>
      </c>
      <c r="K3618" t="s">
        <v>11543</v>
      </c>
      <c r="L3618" t="s">
        <v>11544</v>
      </c>
    </row>
    <row r="3619" spans="1:12">
      <c r="A3619">
        <v>10497</v>
      </c>
      <c r="B3619" t="s">
        <v>12401</v>
      </c>
      <c r="C3619" t="s">
        <v>12402</v>
      </c>
      <c r="D3619" t="s">
        <v>14</v>
      </c>
      <c r="E3619" t="s">
        <v>12403</v>
      </c>
      <c r="F3619" t="s">
        <v>1699</v>
      </c>
      <c r="G3619" t="str">
        <f>"9011031"</f>
        <v>0</v>
      </c>
      <c r="H3619">
        <v>700.0</v>
      </c>
      <c r="I3619">
        <v>0.0</v>
      </c>
      <c r="J3619" t="s">
        <v>1489</v>
      </c>
      <c r="K3619" t="s">
        <v>11543</v>
      </c>
      <c r="L3619" t="s">
        <v>11544</v>
      </c>
    </row>
    <row r="3620" spans="1:12">
      <c r="A3620">
        <v>10498</v>
      </c>
      <c r="B3620" t="s">
        <v>12404</v>
      </c>
      <c r="C3620" t="s">
        <v>12405</v>
      </c>
      <c r="D3620" t="s">
        <v>45</v>
      </c>
      <c r="E3620" t="s">
        <v>12406</v>
      </c>
      <c r="F3620" t="s">
        <v>2290</v>
      </c>
      <c r="G3620" t="str">
        <f>"0013011"</f>
        <v>0</v>
      </c>
      <c r="H3620">
        <v>1000.0</v>
      </c>
      <c r="I3620">
        <v>0.0</v>
      </c>
      <c r="J3620" t="s">
        <v>1731</v>
      </c>
      <c r="K3620" t="s">
        <v>11543</v>
      </c>
      <c r="L3620" t="s">
        <v>11544</v>
      </c>
    </row>
    <row r="3621" spans="1:12">
      <c r="A3621">
        <v>10499</v>
      </c>
      <c r="B3621" t="s">
        <v>12407</v>
      </c>
      <c r="C3621" t="s">
        <v>12408</v>
      </c>
      <c r="D3621" t="s">
        <v>14</v>
      </c>
      <c r="E3621" t="s">
        <v>12409</v>
      </c>
      <c r="F3621" t="s">
        <v>2290</v>
      </c>
      <c r="G3621" t="str">
        <f>"0013011"</f>
        <v>0</v>
      </c>
      <c r="H3621">
        <v>1000.0</v>
      </c>
      <c r="I3621">
        <v>0.0</v>
      </c>
      <c r="J3621" t="s">
        <v>12410</v>
      </c>
      <c r="K3621" t="s">
        <v>11543</v>
      </c>
      <c r="L3621" t="s">
        <v>11544</v>
      </c>
    </row>
    <row r="3622" spans="1:12">
      <c r="A3622">
        <v>10500</v>
      </c>
      <c r="B3622" t="s">
        <v>12411</v>
      </c>
      <c r="C3622" t="s">
        <v>12412</v>
      </c>
      <c r="D3622" t="s">
        <v>14</v>
      </c>
      <c r="E3622" t="s">
        <v>12413</v>
      </c>
      <c r="F3622" t="s">
        <v>2290</v>
      </c>
      <c r="G3622" t="str">
        <f>"0013011"</f>
        <v>0</v>
      </c>
      <c r="H3622">
        <v>1000.0</v>
      </c>
      <c r="I3622">
        <v>0.0</v>
      </c>
      <c r="J3622" t="s">
        <v>2090</v>
      </c>
      <c r="K3622" t="s">
        <v>11543</v>
      </c>
      <c r="L3622" t="s">
        <v>11544</v>
      </c>
    </row>
    <row r="3623" spans="1:12">
      <c r="A3623">
        <v>10501</v>
      </c>
      <c r="B3623" t="s">
        <v>12414</v>
      </c>
      <c r="C3623" t="s">
        <v>12415</v>
      </c>
      <c r="D3623" t="s">
        <v>45</v>
      </c>
      <c r="E3623" t="s">
        <v>12416</v>
      </c>
      <c r="F3623" t="s">
        <v>2290</v>
      </c>
      <c r="G3623" t="str">
        <f>"0013011"</f>
        <v>0</v>
      </c>
      <c r="H3623">
        <v>1000.0</v>
      </c>
      <c r="I3623">
        <v>0.0</v>
      </c>
      <c r="J3623" t="s">
        <v>11734</v>
      </c>
      <c r="K3623" t="s">
        <v>11543</v>
      </c>
      <c r="L3623" t="s">
        <v>11544</v>
      </c>
    </row>
    <row r="3624" spans="1:12">
      <c r="A3624">
        <v>10502</v>
      </c>
      <c r="B3624" t="s">
        <v>12417</v>
      </c>
      <c r="C3624" t="s">
        <v>12418</v>
      </c>
      <c r="D3624" t="s">
        <v>45</v>
      </c>
      <c r="E3624" t="s">
        <v>12419</v>
      </c>
      <c r="F3624" t="s">
        <v>243</v>
      </c>
      <c r="G3624" t="str">
        <f>"0095050"</f>
        <v>0</v>
      </c>
      <c r="H3624">
        <v>700.0</v>
      </c>
      <c r="I3624">
        <v>0.0</v>
      </c>
      <c r="J3624" t="s">
        <v>1489</v>
      </c>
      <c r="K3624" t="s">
        <v>11543</v>
      </c>
      <c r="L3624" t="s">
        <v>11544</v>
      </c>
    </row>
    <row r="3625" spans="1:12">
      <c r="A3625">
        <v>10505</v>
      </c>
      <c r="B3625" t="s">
        <v>12420</v>
      </c>
      <c r="C3625" t="s">
        <v>12421</v>
      </c>
      <c r="D3625" t="s">
        <v>45</v>
      </c>
      <c r="E3625" t="s">
        <v>12422</v>
      </c>
      <c r="F3625" t="s">
        <v>243</v>
      </c>
      <c r="G3625" t="str">
        <f>"0095050"</f>
        <v>0</v>
      </c>
      <c r="H3625">
        <v>700.0</v>
      </c>
      <c r="I3625">
        <v>0.0</v>
      </c>
      <c r="J3625" t="s">
        <v>63</v>
      </c>
      <c r="K3625" t="s">
        <v>11543</v>
      </c>
      <c r="L3625" t="s">
        <v>11544</v>
      </c>
    </row>
    <row r="3626" spans="1:12">
      <c r="A3626">
        <v>10506</v>
      </c>
      <c r="B3626" t="s">
        <v>12423</v>
      </c>
      <c r="C3626" t="s">
        <v>12424</v>
      </c>
      <c r="D3626" t="s">
        <v>45</v>
      </c>
      <c r="E3626" t="s">
        <v>12425</v>
      </c>
      <c r="F3626" t="s">
        <v>243</v>
      </c>
      <c r="G3626" t="str">
        <f>"0095050"</f>
        <v>0</v>
      </c>
      <c r="H3626">
        <v>700.0</v>
      </c>
      <c r="I3626">
        <v>105.0</v>
      </c>
      <c r="J3626" t="s">
        <v>12426</v>
      </c>
      <c r="K3626" t="s">
        <v>11543</v>
      </c>
      <c r="L3626" t="s">
        <v>11544</v>
      </c>
    </row>
    <row r="3627" spans="1:12">
      <c r="A3627">
        <v>10507</v>
      </c>
      <c r="B3627" t="s">
        <v>12427</v>
      </c>
      <c r="C3627" t="s">
        <v>12428</v>
      </c>
      <c r="D3627" t="s">
        <v>45</v>
      </c>
      <c r="E3627" t="s">
        <v>12429</v>
      </c>
      <c r="F3627" t="s">
        <v>86</v>
      </c>
      <c r="G3627" t="str">
        <f>"0093030"</f>
        <v>0</v>
      </c>
      <c r="H3627">
        <v>750.0</v>
      </c>
      <c r="I3627">
        <v>0.0</v>
      </c>
      <c r="J3627" t="s">
        <v>5348</v>
      </c>
      <c r="K3627" t="s">
        <v>11543</v>
      </c>
      <c r="L3627" t="s">
        <v>11544</v>
      </c>
    </row>
    <row r="3628" spans="1:12">
      <c r="A3628">
        <v>10508</v>
      </c>
      <c r="B3628" t="s">
        <v>12430</v>
      </c>
      <c r="C3628" t="s">
        <v>12431</v>
      </c>
      <c r="D3628" t="s">
        <v>45</v>
      </c>
      <c r="E3628" t="s">
        <v>12432</v>
      </c>
      <c r="F3628" t="s">
        <v>86</v>
      </c>
      <c r="G3628" t="str">
        <f>"0093030"</f>
        <v>0</v>
      </c>
      <c r="H3628">
        <v>750.0</v>
      </c>
      <c r="I3628">
        <v>0.0</v>
      </c>
      <c r="J3628" t="s">
        <v>6828</v>
      </c>
      <c r="K3628" t="s">
        <v>11543</v>
      </c>
      <c r="L3628" t="s">
        <v>11544</v>
      </c>
    </row>
    <row r="3629" spans="1:12">
      <c r="A3629">
        <v>10541</v>
      </c>
      <c r="B3629" t="s">
        <v>12433</v>
      </c>
      <c r="C3629" t="s">
        <v>12434</v>
      </c>
      <c r="D3629" t="s">
        <v>45</v>
      </c>
      <c r="E3629" t="s">
        <v>12435</v>
      </c>
      <c r="F3629" t="s">
        <v>67</v>
      </c>
      <c r="G3629" t="str">
        <f>"8011031"</f>
        <v>0</v>
      </c>
      <c r="H3629">
        <v>1500.0</v>
      </c>
      <c r="I3629">
        <v>100.0</v>
      </c>
      <c r="J3629" t="s">
        <v>12436</v>
      </c>
      <c r="K3629" t="s">
        <v>11543</v>
      </c>
      <c r="L3629" t="s">
        <v>11544</v>
      </c>
    </row>
    <row r="3630" spans="1:12">
      <c r="A3630">
        <v>10542</v>
      </c>
      <c r="B3630" t="s">
        <v>12437</v>
      </c>
      <c r="C3630" t="s">
        <v>12438</v>
      </c>
      <c r="D3630" t="s">
        <v>45</v>
      </c>
      <c r="E3630" t="s">
        <v>12439</v>
      </c>
      <c r="F3630" t="s">
        <v>67</v>
      </c>
      <c r="G3630" t="str">
        <f>"8011031"</f>
        <v>0</v>
      </c>
      <c r="H3630">
        <v>1500.0</v>
      </c>
      <c r="I3630">
        <v>0.0</v>
      </c>
      <c r="J3630" t="s">
        <v>4058</v>
      </c>
      <c r="K3630" t="s">
        <v>11543</v>
      </c>
      <c r="L3630" t="s">
        <v>11544</v>
      </c>
    </row>
    <row r="3631" spans="1:12">
      <c r="A3631">
        <v>10543</v>
      </c>
      <c r="B3631" t="s">
        <v>12440</v>
      </c>
      <c r="C3631" t="s">
        <v>12441</v>
      </c>
      <c r="D3631" t="s">
        <v>45</v>
      </c>
      <c r="E3631" t="s">
        <v>12442</v>
      </c>
      <c r="F3631" t="s">
        <v>67</v>
      </c>
      <c r="G3631" t="str">
        <f>"8011031"</f>
        <v>0</v>
      </c>
      <c r="H3631">
        <v>1500.0</v>
      </c>
      <c r="I3631">
        <v>0.0</v>
      </c>
      <c r="J3631" t="s">
        <v>4227</v>
      </c>
      <c r="K3631" t="s">
        <v>11543</v>
      </c>
      <c r="L3631" t="s">
        <v>11544</v>
      </c>
    </row>
    <row r="3632" spans="1:12">
      <c r="A3632">
        <v>10544</v>
      </c>
      <c r="B3632" t="s">
        <v>12443</v>
      </c>
      <c r="C3632" t="s">
        <v>12444</v>
      </c>
      <c r="D3632" t="s">
        <v>14</v>
      </c>
      <c r="E3632" t="s">
        <v>12445</v>
      </c>
      <c r="F3632" t="s">
        <v>67</v>
      </c>
      <c r="G3632" t="str">
        <f>"8011031"</f>
        <v>0</v>
      </c>
      <c r="H3632">
        <v>1500.0</v>
      </c>
      <c r="I3632">
        <v>0.0</v>
      </c>
      <c r="J3632" t="s">
        <v>12446</v>
      </c>
      <c r="K3632" t="s">
        <v>11543</v>
      </c>
      <c r="L3632" t="s">
        <v>11544</v>
      </c>
    </row>
    <row r="3633" spans="1:12">
      <c r="A3633">
        <v>10545</v>
      </c>
      <c r="B3633" t="s">
        <v>12447</v>
      </c>
      <c r="C3633" t="s">
        <v>12448</v>
      </c>
      <c r="D3633" t="s">
        <v>45</v>
      </c>
      <c r="E3633" t="s">
        <v>12449</v>
      </c>
      <c r="F3633" t="s">
        <v>67</v>
      </c>
      <c r="G3633" t="str">
        <f>"8011031"</f>
        <v>0</v>
      </c>
      <c r="H3633">
        <v>1500.0</v>
      </c>
      <c r="I3633">
        <v>225.0</v>
      </c>
      <c r="J3633" t="s">
        <v>2559</v>
      </c>
      <c r="K3633" t="s">
        <v>11543</v>
      </c>
      <c r="L3633" t="s">
        <v>11544</v>
      </c>
    </row>
    <row r="3634" spans="1:12">
      <c r="A3634">
        <v>10546</v>
      </c>
      <c r="B3634" t="s">
        <v>12450</v>
      </c>
      <c r="C3634" t="s">
        <v>12451</v>
      </c>
      <c r="D3634" t="s">
        <v>45</v>
      </c>
      <c r="E3634" t="s">
        <v>12452</v>
      </c>
      <c r="F3634" t="s">
        <v>195</v>
      </c>
      <c r="G3634" t="str">
        <f>"0017051"</f>
        <v>0</v>
      </c>
      <c r="H3634">
        <v>1000.0</v>
      </c>
      <c r="I3634">
        <v>0.0</v>
      </c>
      <c r="J3634" t="s">
        <v>12453</v>
      </c>
      <c r="K3634" t="s">
        <v>11543</v>
      </c>
      <c r="L3634" t="s">
        <v>11544</v>
      </c>
    </row>
    <row r="3635" spans="1:12">
      <c r="A3635">
        <v>10548</v>
      </c>
      <c r="B3635" t="s">
        <v>12454</v>
      </c>
      <c r="C3635" t="s">
        <v>12455</v>
      </c>
      <c r="D3635" t="s">
        <v>45</v>
      </c>
      <c r="E3635" t="s">
        <v>12456</v>
      </c>
      <c r="F3635" t="s">
        <v>67</v>
      </c>
      <c r="G3635" t="str">
        <f>"8011031"</f>
        <v>0</v>
      </c>
      <c r="H3635">
        <v>3000.0</v>
      </c>
      <c r="I3635">
        <v>0.0</v>
      </c>
      <c r="J3635" t="s">
        <v>1489</v>
      </c>
      <c r="K3635" t="s">
        <v>11543</v>
      </c>
      <c r="L3635" t="s">
        <v>11544</v>
      </c>
    </row>
    <row r="3636" spans="1:12">
      <c r="A3636">
        <v>10550</v>
      </c>
      <c r="B3636" t="s">
        <v>5662</v>
      </c>
      <c r="C3636" t="s">
        <v>2464</v>
      </c>
      <c r="D3636" t="s">
        <v>14</v>
      </c>
      <c r="E3636" t="s">
        <v>12457</v>
      </c>
      <c r="F3636" t="s">
        <v>67</v>
      </c>
      <c r="G3636" t="str">
        <f>"8011031"</f>
        <v>0</v>
      </c>
      <c r="H3636">
        <v>1500.0</v>
      </c>
      <c r="I3636">
        <v>0.0</v>
      </c>
      <c r="J3636" t="s">
        <v>3596</v>
      </c>
      <c r="K3636" t="s">
        <v>11543</v>
      </c>
      <c r="L3636" t="s">
        <v>11544</v>
      </c>
    </row>
    <row r="3637" spans="1:12">
      <c r="A3637">
        <v>10551</v>
      </c>
      <c r="B3637" t="s">
        <v>12458</v>
      </c>
      <c r="C3637" t="s">
        <v>12459</v>
      </c>
      <c r="D3637" t="s">
        <v>45</v>
      </c>
      <c r="E3637" t="s">
        <v>12460</v>
      </c>
      <c r="F3637" t="s">
        <v>67</v>
      </c>
      <c r="G3637" t="str">
        <f>"8011031"</f>
        <v>0</v>
      </c>
      <c r="H3637">
        <v>1500.0</v>
      </c>
      <c r="I3637">
        <v>0.0</v>
      </c>
      <c r="J3637" t="s">
        <v>12352</v>
      </c>
      <c r="K3637" t="s">
        <v>11543</v>
      </c>
      <c r="L3637" t="s">
        <v>11544</v>
      </c>
    </row>
    <row r="3638" spans="1:12">
      <c r="A3638">
        <v>10554</v>
      </c>
      <c r="B3638" t="s">
        <v>5662</v>
      </c>
      <c r="C3638" t="s">
        <v>12461</v>
      </c>
      <c r="D3638" t="s">
        <v>14</v>
      </c>
      <c r="E3638" t="s">
        <v>12462</v>
      </c>
      <c r="F3638" t="s">
        <v>31</v>
      </c>
      <c r="G3638" t="str">
        <f>"0103050"</f>
        <v>0</v>
      </c>
      <c r="H3638">
        <v>850.0</v>
      </c>
      <c r="I3638">
        <v>0.0</v>
      </c>
      <c r="J3638" t="s">
        <v>12463</v>
      </c>
      <c r="K3638" t="s">
        <v>11543</v>
      </c>
      <c r="L3638" t="s">
        <v>11544</v>
      </c>
    </row>
    <row r="3639" spans="1:12">
      <c r="A3639">
        <v>10555</v>
      </c>
      <c r="B3639" t="s">
        <v>12464</v>
      </c>
      <c r="C3639" t="s">
        <v>12465</v>
      </c>
      <c r="D3639" t="s">
        <v>45</v>
      </c>
      <c r="E3639" t="s">
        <v>12466</v>
      </c>
      <c r="F3639" t="s">
        <v>31</v>
      </c>
      <c r="G3639" t="str">
        <f>"0103050"</f>
        <v>0</v>
      </c>
      <c r="H3639">
        <v>850.0</v>
      </c>
      <c r="I3639">
        <v>0.0</v>
      </c>
      <c r="J3639" t="s">
        <v>3732</v>
      </c>
      <c r="K3639" t="s">
        <v>11543</v>
      </c>
      <c r="L3639" t="s">
        <v>11544</v>
      </c>
    </row>
    <row r="3640" spans="1:12">
      <c r="A3640">
        <v>10556</v>
      </c>
      <c r="B3640" t="s">
        <v>12467</v>
      </c>
      <c r="C3640" t="s">
        <v>12468</v>
      </c>
      <c r="D3640" t="s">
        <v>14</v>
      </c>
      <c r="E3640" t="s">
        <v>12469</v>
      </c>
      <c r="F3640" t="s">
        <v>195</v>
      </c>
      <c r="G3640" t="str">
        <f>"0017051"</f>
        <v>0</v>
      </c>
      <c r="H3640">
        <v>1250.0</v>
      </c>
      <c r="I3640">
        <v>687.5</v>
      </c>
      <c r="J3640" t="s">
        <v>10559</v>
      </c>
      <c r="K3640" t="s">
        <v>11543</v>
      </c>
      <c r="L3640" t="s">
        <v>11544</v>
      </c>
    </row>
    <row r="3641" spans="1:12">
      <c r="A3641">
        <v>10557</v>
      </c>
      <c r="B3641" t="s">
        <v>4837</v>
      </c>
      <c r="C3641" t="s">
        <v>12470</v>
      </c>
      <c r="D3641" t="s">
        <v>14</v>
      </c>
      <c r="E3641" t="s">
        <v>12471</v>
      </c>
      <c r="F3641" t="s">
        <v>31</v>
      </c>
      <c r="G3641" t="str">
        <f>"0103050"</f>
        <v>0</v>
      </c>
      <c r="H3641">
        <v>850.0</v>
      </c>
      <c r="I3641">
        <v>0.0</v>
      </c>
      <c r="J3641" t="s">
        <v>12472</v>
      </c>
      <c r="K3641" t="s">
        <v>11543</v>
      </c>
      <c r="L3641" t="s">
        <v>11544</v>
      </c>
    </row>
    <row r="3642" spans="1:12">
      <c r="A3642">
        <v>10558</v>
      </c>
      <c r="B3642" t="s">
        <v>6492</v>
      </c>
      <c r="C3642" t="s">
        <v>4796</v>
      </c>
      <c r="D3642" t="s">
        <v>14</v>
      </c>
      <c r="E3642" t="s">
        <v>12473</v>
      </c>
      <c r="F3642" t="s">
        <v>31</v>
      </c>
      <c r="G3642" t="str">
        <f>"0103050"</f>
        <v>0</v>
      </c>
      <c r="H3642">
        <v>850.0</v>
      </c>
      <c r="I3642">
        <v>0.0</v>
      </c>
      <c r="J3642" t="s">
        <v>12474</v>
      </c>
      <c r="K3642" t="s">
        <v>11543</v>
      </c>
      <c r="L3642" t="s">
        <v>11544</v>
      </c>
    </row>
    <row r="3643" spans="1:12">
      <c r="A3643">
        <v>10560</v>
      </c>
      <c r="B3643" t="s">
        <v>12475</v>
      </c>
      <c r="C3643" t="s">
        <v>7322</v>
      </c>
      <c r="D3643" t="s">
        <v>14</v>
      </c>
      <c r="E3643" t="s">
        <v>12476</v>
      </c>
      <c r="F3643" t="s">
        <v>31</v>
      </c>
      <c r="G3643" t="str">
        <f>"0103050"</f>
        <v>0</v>
      </c>
      <c r="H3643">
        <v>1150.0</v>
      </c>
      <c r="I3643">
        <v>0.0</v>
      </c>
      <c r="J3643" t="s">
        <v>5837</v>
      </c>
      <c r="K3643" t="s">
        <v>11543</v>
      </c>
      <c r="L3643" t="s">
        <v>11544</v>
      </c>
    </row>
    <row r="3644" spans="1:12">
      <c r="A3644">
        <v>10561</v>
      </c>
      <c r="B3644" t="s">
        <v>1549</v>
      </c>
      <c r="C3644" t="s">
        <v>12477</v>
      </c>
      <c r="D3644" t="s">
        <v>14</v>
      </c>
      <c r="E3644" t="s">
        <v>12478</v>
      </c>
      <c r="F3644" t="s">
        <v>31</v>
      </c>
      <c r="G3644" t="str">
        <f>"0103050"</f>
        <v>0</v>
      </c>
      <c r="H3644">
        <v>850.0</v>
      </c>
      <c r="I3644">
        <v>0.0</v>
      </c>
      <c r="J3644" t="s">
        <v>844</v>
      </c>
      <c r="K3644" t="s">
        <v>11543</v>
      </c>
      <c r="L3644" t="s">
        <v>11544</v>
      </c>
    </row>
    <row r="3645" spans="1:12">
      <c r="A3645">
        <v>10563</v>
      </c>
      <c r="B3645" t="s">
        <v>12479</v>
      </c>
      <c r="C3645" t="s">
        <v>1091</v>
      </c>
      <c r="D3645" t="s">
        <v>14</v>
      </c>
      <c r="E3645" t="s">
        <v>12480</v>
      </c>
      <c r="F3645" t="s">
        <v>31</v>
      </c>
      <c r="G3645" t="str">
        <f>"0103050"</f>
        <v>0</v>
      </c>
      <c r="H3645">
        <v>850.0</v>
      </c>
      <c r="I3645">
        <v>0.0</v>
      </c>
      <c r="J3645" t="s">
        <v>1731</v>
      </c>
      <c r="K3645" t="s">
        <v>11543</v>
      </c>
      <c r="L3645" t="s">
        <v>11544</v>
      </c>
    </row>
    <row r="3646" spans="1:12">
      <c r="A3646">
        <v>10564</v>
      </c>
      <c r="B3646" t="s">
        <v>12481</v>
      </c>
      <c r="C3646" t="s">
        <v>12482</v>
      </c>
      <c r="D3646" t="s">
        <v>14</v>
      </c>
      <c r="E3646" t="s">
        <v>12483</v>
      </c>
      <c r="F3646" t="s">
        <v>31</v>
      </c>
      <c r="G3646" t="str">
        <f>"0103050"</f>
        <v>0</v>
      </c>
      <c r="H3646">
        <v>750.0</v>
      </c>
      <c r="I3646">
        <v>0.0</v>
      </c>
      <c r="J3646" t="s">
        <v>11783</v>
      </c>
      <c r="K3646" t="s">
        <v>11543</v>
      </c>
      <c r="L3646" t="s">
        <v>11544</v>
      </c>
    </row>
    <row r="3647" spans="1:12">
      <c r="A3647">
        <v>10566</v>
      </c>
      <c r="B3647" t="s">
        <v>12484</v>
      </c>
      <c r="C3647" t="s">
        <v>5623</v>
      </c>
      <c r="D3647" t="s">
        <v>45</v>
      </c>
      <c r="E3647" t="s">
        <v>12485</v>
      </c>
      <c r="F3647" t="s">
        <v>31</v>
      </c>
      <c r="G3647" t="str">
        <f>"0103050"</f>
        <v>0</v>
      </c>
      <c r="H3647">
        <v>850.0</v>
      </c>
      <c r="I3647">
        <v>0.0</v>
      </c>
      <c r="J3647" t="s">
        <v>12486</v>
      </c>
      <c r="K3647" t="s">
        <v>11543</v>
      </c>
      <c r="L3647" t="s">
        <v>11544</v>
      </c>
    </row>
    <row r="3648" spans="1:12">
      <c r="A3648">
        <v>10567</v>
      </c>
      <c r="B3648" t="s">
        <v>12487</v>
      </c>
      <c r="C3648" t="s">
        <v>12488</v>
      </c>
      <c r="D3648" t="s">
        <v>45</v>
      </c>
      <c r="E3648" t="s">
        <v>12489</v>
      </c>
      <c r="F3648" t="s">
        <v>31</v>
      </c>
      <c r="G3648" t="str">
        <f>"0103050"</f>
        <v>0</v>
      </c>
      <c r="H3648">
        <v>850.0</v>
      </c>
      <c r="I3648">
        <v>0.0</v>
      </c>
      <c r="J3648" t="s">
        <v>844</v>
      </c>
      <c r="K3648" t="s">
        <v>11543</v>
      </c>
      <c r="L3648" t="s">
        <v>11544</v>
      </c>
    </row>
    <row r="3649" spans="1:12">
      <c r="A3649">
        <v>10568</v>
      </c>
      <c r="B3649" t="s">
        <v>12490</v>
      </c>
      <c r="C3649" t="s">
        <v>7130</v>
      </c>
      <c r="D3649" t="s">
        <v>14</v>
      </c>
      <c r="E3649" t="s">
        <v>12491</v>
      </c>
      <c r="F3649" t="s">
        <v>1699</v>
      </c>
      <c r="G3649" t="str">
        <f>"9011031"</f>
        <v>0</v>
      </c>
      <c r="H3649">
        <v>700.0</v>
      </c>
      <c r="I3649">
        <v>0.0</v>
      </c>
      <c r="J3649" t="s">
        <v>4227</v>
      </c>
      <c r="K3649" t="s">
        <v>11543</v>
      </c>
      <c r="L3649" t="s">
        <v>11544</v>
      </c>
    </row>
    <row r="3650" spans="1:12">
      <c r="A3650">
        <v>10569</v>
      </c>
      <c r="B3650" t="s">
        <v>12492</v>
      </c>
      <c r="C3650" t="s">
        <v>12493</v>
      </c>
      <c r="D3650" t="s">
        <v>45</v>
      </c>
      <c r="E3650" t="s">
        <v>12494</v>
      </c>
      <c r="F3650" t="s">
        <v>1699</v>
      </c>
      <c r="G3650" t="str">
        <f>"9011031"</f>
        <v>0</v>
      </c>
      <c r="H3650">
        <v>700.0</v>
      </c>
      <c r="I3650">
        <v>0.0</v>
      </c>
      <c r="J3650" t="s">
        <v>4058</v>
      </c>
      <c r="K3650" t="s">
        <v>11543</v>
      </c>
      <c r="L3650" t="s">
        <v>11544</v>
      </c>
    </row>
    <row r="3651" spans="1:12">
      <c r="A3651">
        <v>10570</v>
      </c>
      <c r="B3651" t="s">
        <v>12495</v>
      </c>
      <c r="C3651" t="s">
        <v>12496</v>
      </c>
      <c r="D3651" t="s">
        <v>14</v>
      </c>
      <c r="E3651" t="s">
        <v>12497</v>
      </c>
      <c r="F3651" t="s">
        <v>1699</v>
      </c>
      <c r="G3651" t="str">
        <f>"9011031"</f>
        <v>0</v>
      </c>
      <c r="H3651">
        <v>700.0</v>
      </c>
      <c r="I3651">
        <v>0.0</v>
      </c>
      <c r="J3651" t="s">
        <v>12498</v>
      </c>
      <c r="K3651" t="s">
        <v>11543</v>
      </c>
      <c r="L3651" t="s">
        <v>11544</v>
      </c>
    </row>
    <row r="3652" spans="1:12">
      <c r="A3652">
        <v>10571</v>
      </c>
      <c r="B3652" t="s">
        <v>12499</v>
      </c>
      <c r="C3652" t="s">
        <v>12500</v>
      </c>
      <c r="D3652" t="s">
        <v>45</v>
      </c>
      <c r="E3652" t="s">
        <v>12501</v>
      </c>
      <c r="F3652" t="s">
        <v>349</v>
      </c>
      <c r="G3652" t="str">
        <f>"9011040"</f>
        <v>0</v>
      </c>
      <c r="H3652">
        <v>700.0</v>
      </c>
      <c r="I3652">
        <v>0.0</v>
      </c>
      <c r="J3652" t="s">
        <v>4058</v>
      </c>
      <c r="K3652" t="s">
        <v>11543</v>
      </c>
      <c r="L3652" t="s">
        <v>11544</v>
      </c>
    </row>
    <row r="3653" spans="1:12">
      <c r="A3653">
        <v>10572</v>
      </c>
      <c r="B3653" t="s">
        <v>12502</v>
      </c>
      <c r="C3653" t="s">
        <v>12503</v>
      </c>
      <c r="D3653" t="s">
        <v>45</v>
      </c>
      <c r="E3653" t="s">
        <v>12504</v>
      </c>
      <c r="F3653" t="s">
        <v>349</v>
      </c>
      <c r="G3653" t="str">
        <f>"9011040"</f>
        <v>0</v>
      </c>
      <c r="H3653">
        <v>700.0</v>
      </c>
      <c r="I3653">
        <v>0.0</v>
      </c>
      <c r="J3653" t="s">
        <v>12505</v>
      </c>
      <c r="K3653" t="s">
        <v>11543</v>
      </c>
      <c r="L3653" t="s">
        <v>11544</v>
      </c>
    </row>
    <row r="3654" spans="1:12">
      <c r="A3654">
        <v>10573</v>
      </c>
      <c r="B3654" t="s">
        <v>1597</v>
      </c>
      <c r="C3654" t="s">
        <v>12506</v>
      </c>
      <c r="D3654" t="s">
        <v>14</v>
      </c>
      <c r="E3654" t="s">
        <v>12507</v>
      </c>
      <c r="F3654" t="s">
        <v>349</v>
      </c>
      <c r="G3654" t="str">
        <f>"9011040"</f>
        <v>0</v>
      </c>
      <c r="H3654">
        <v>700.0</v>
      </c>
      <c r="I3654">
        <v>0.0</v>
      </c>
      <c r="J3654" t="s">
        <v>4058</v>
      </c>
      <c r="K3654" t="s">
        <v>11543</v>
      </c>
      <c r="L3654" t="s">
        <v>11544</v>
      </c>
    </row>
    <row r="3655" spans="1:12">
      <c r="A3655">
        <v>10575</v>
      </c>
      <c r="B3655" t="s">
        <v>12508</v>
      </c>
      <c r="C3655" t="s">
        <v>12509</v>
      </c>
      <c r="D3655" t="s">
        <v>45</v>
      </c>
      <c r="E3655" t="s">
        <v>12510</v>
      </c>
      <c r="F3655" t="s">
        <v>349</v>
      </c>
      <c r="G3655" t="str">
        <f>"9011040"</f>
        <v>0</v>
      </c>
      <c r="H3655">
        <v>700.0</v>
      </c>
      <c r="I3655">
        <v>0.0</v>
      </c>
      <c r="J3655" t="s">
        <v>4058</v>
      </c>
      <c r="K3655" t="s">
        <v>11543</v>
      </c>
      <c r="L3655" t="s">
        <v>11544</v>
      </c>
    </row>
    <row r="3656" spans="1:12">
      <c r="A3656">
        <v>10576</v>
      </c>
      <c r="B3656" t="s">
        <v>4272</v>
      </c>
      <c r="C3656" t="s">
        <v>1498</v>
      </c>
      <c r="D3656" t="s">
        <v>14</v>
      </c>
      <c r="E3656" t="s">
        <v>12511</v>
      </c>
      <c r="F3656" t="s">
        <v>349</v>
      </c>
      <c r="G3656" t="str">
        <f>"9011040"</f>
        <v>0</v>
      </c>
      <c r="H3656">
        <v>700.0</v>
      </c>
      <c r="I3656">
        <v>0.0</v>
      </c>
      <c r="J3656" t="s">
        <v>4058</v>
      </c>
      <c r="K3656" t="s">
        <v>11543</v>
      </c>
      <c r="L3656" t="s">
        <v>11544</v>
      </c>
    </row>
    <row r="3657" spans="1:12">
      <c r="A3657">
        <v>10578</v>
      </c>
      <c r="B3657" t="s">
        <v>12512</v>
      </c>
      <c r="C3657" t="s">
        <v>12513</v>
      </c>
      <c r="D3657" t="s">
        <v>14</v>
      </c>
      <c r="E3657" t="s">
        <v>12514</v>
      </c>
      <c r="F3657" t="s">
        <v>349</v>
      </c>
      <c r="G3657" t="str">
        <f>"9011040"</f>
        <v>0</v>
      </c>
      <c r="H3657">
        <v>700.0</v>
      </c>
      <c r="I3657">
        <v>0.0</v>
      </c>
      <c r="J3657" t="s">
        <v>11769</v>
      </c>
      <c r="K3657" t="s">
        <v>11543</v>
      </c>
      <c r="L3657" t="s">
        <v>11544</v>
      </c>
    </row>
    <row r="3658" spans="1:12">
      <c r="A3658">
        <v>10579</v>
      </c>
      <c r="B3658" t="s">
        <v>12515</v>
      </c>
      <c r="C3658" t="s">
        <v>12516</v>
      </c>
      <c r="D3658" t="s">
        <v>14</v>
      </c>
      <c r="E3658" t="s">
        <v>12517</v>
      </c>
      <c r="F3658" t="s">
        <v>349</v>
      </c>
      <c r="G3658" t="str">
        <f>"9011040"</f>
        <v>0</v>
      </c>
      <c r="H3658">
        <v>700.0</v>
      </c>
      <c r="I3658">
        <v>0.0</v>
      </c>
      <c r="J3658" t="s">
        <v>12518</v>
      </c>
      <c r="K3658" t="s">
        <v>11543</v>
      </c>
      <c r="L3658" t="s">
        <v>11544</v>
      </c>
    </row>
    <row r="3659" spans="1:12">
      <c r="A3659">
        <v>10580</v>
      </c>
      <c r="B3659" t="s">
        <v>1684</v>
      </c>
      <c r="C3659" t="s">
        <v>12519</v>
      </c>
      <c r="D3659" t="s">
        <v>14</v>
      </c>
      <c r="E3659" t="s">
        <v>12520</v>
      </c>
      <c r="F3659" t="s">
        <v>349</v>
      </c>
      <c r="G3659" t="str">
        <f>"9011040"</f>
        <v>0</v>
      </c>
      <c r="H3659">
        <v>700.0</v>
      </c>
      <c r="I3659">
        <v>0.0</v>
      </c>
      <c r="J3659" t="s">
        <v>4058</v>
      </c>
      <c r="K3659" t="s">
        <v>11543</v>
      </c>
      <c r="L3659" t="s">
        <v>11544</v>
      </c>
    </row>
    <row r="3660" spans="1:12">
      <c r="A3660">
        <v>10581</v>
      </c>
      <c r="B3660" t="s">
        <v>12521</v>
      </c>
      <c r="C3660" t="s">
        <v>12522</v>
      </c>
      <c r="D3660" t="s">
        <v>45</v>
      </c>
      <c r="E3660" t="s">
        <v>12523</v>
      </c>
      <c r="F3660" t="s">
        <v>349</v>
      </c>
      <c r="G3660" t="str">
        <f>"9011040"</f>
        <v>0</v>
      </c>
      <c r="H3660">
        <v>700.0</v>
      </c>
      <c r="I3660">
        <v>0.0</v>
      </c>
      <c r="J3660" t="s">
        <v>4058</v>
      </c>
      <c r="K3660" t="s">
        <v>11543</v>
      </c>
      <c r="L3660" t="s">
        <v>11544</v>
      </c>
    </row>
    <row r="3661" spans="1:12">
      <c r="A3661">
        <v>10582</v>
      </c>
      <c r="B3661" t="s">
        <v>12524</v>
      </c>
      <c r="C3661" t="s">
        <v>12525</v>
      </c>
      <c r="D3661" t="s">
        <v>14</v>
      </c>
      <c r="E3661" t="s">
        <v>12526</v>
      </c>
      <c r="F3661" t="s">
        <v>349</v>
      </c>
      <c r="G3661" t="str">
        <f>"9011040"</f>
        <v>0</v>
      </c>
      <c r="H3661">
        <v>700.0</v>
      </c>
      <c r="I3661">
        <v>0.0</v>
      </c>
      <c r="J3661" t="s">
        <v>4058</v>
      </c>
      <c r="K3661" t="s">
        <v>11543</v>
      </c>
      <c r="L3661" t="s">
        <v>11544</v>
      </c>
    </row>
    <row r="3662" spans="1:12">
      <c r="A3662">
        <v>10602</v>
      </c>
      <c r="B3662" t="s">
        <v>12527</v>
      </c>
      <c r="C3662" t="s">
        <v>8468</v>
      </c>
      <c r="D3662" t="s">
        <v>45</v>
      </c>
      <c r="E3662" t="s">
        <v>12528</v>
      </c>
      <c r="F3662" t="s">
        <v>182</v>
      </c>
      <c r="G3662" t="str">
        <f>"0095011"</f>
        <v>0</v>
      </c>
      <c r="H3662">
        <v>700.0</v>
      </c>
      <c r="I3662">
        <v>0.0</v>
      </c>
      <c r="J3662" t="s">
        <v>5837</v>
      </c>
      <c r="K3662" t="s">
        <v>11543</v>
      </c>
      <c r="L3662" t="s">
        <v>11544</v>
      </c>
    </row>
    <row r="3663" spans="1:12">
      <c r="A3663">
        <v>10603</v>
      </c>
      <c r="B3663" t="s">
        <v>12529</v>
      </c>
      <c r="C3663" t="s">
        <v>12530</v>
      </c>
      <c r="D3663" t="s">
        <v>14</v>
      </c>
      <c r="E3663" t="s">
        <v>12531</v>
      </c>
      <c r="F3663" t="s">
        <v>1699</v>
      </c>
      <c r="G3663" t="str">
        <f>"9011031"</f>
        <v>0</v>
      </c>
      <c r="H3663">
        <v>700.0</v>
      </c>
      <c r="I3663">
        <v>0.0</v>
      </c>
      <c r="J3663" t="s">
        <v>12033</v>
      </c>
      <c r="K3663" t="s">
        <v>11543</v>
      </c>
      <c r="L3663" t="s">
        <v>11544</v>
      </c>
    </row>
    <row r="3664" spans="1:12">
      <c r="A3664">
        <v>10604</v>
      </c>
      <c r="B3664" t="s">
        <v>12532</v>
      </c>
      <c r="C3664" t="s">
        <v>12533</v>
      </c>
      <c r="D3664" t="s">
        <v>45</v>
      </c>
      <c r="E3664" t="s">
        <v>12534</v>
      </c>
      <c r="F3664" t="s">
        <v>1699</v>
      </c>
      <c r="G3664" t="str">
        <f>"9011031"</f>
        <v>0</v>
      </c>
      <c r="H3664">
        <v>700.0</v>
      </c>
      <c r="I3664">
        <v>0.0</v>
      </c>
      <c r="J3664" t="s">
        <v>12359</v>
      </c>
      <c r="K3664" t="s">
        <v>11543</v>
      </c>
      <c r="L3664" t="s">
        <v>11544</v>
      </c>
    </row>
    <row r="3665" spans="1:12">
      <c r="A3665">
        <v>10605</v>
      </c>
      <c r="B3665" t="s">
        <v>12535</v>
      </c>
      <c r="C3665" t="s">
        <v>12536</v>
      </c>
      <c r="D3665" t="s">
        <v>14</v>
      </c>
      <c r="E3665" t="s">
        <v>12537</v>
      </c>
      <c r="F3665" t="s">
        <v>1699</v>
      </c>
      <c r="G3665" t="str">
        <f>"9011031"</f>
        <v>0</v>
      </c>
      <c r="H3665">
        <v>700.0</v>
      </c>
      <c r="I3665">
        <v>0.0</v>
      </c>
      <c r="J3665" t="s">
        <v>12400</v>
      </c>
      <c r="K3665" t="s">
        <v>11543</v>
      </c>
      <c r="L3665" t="s">
        <v>11544</v>
      </c>
    </row>
    <row r="3666" spans="1:12">
      <c r="A3666">
        <v>10606</v>
      </c>
      <c r="B3666" t="s">
        <v>12538</v>
      </c>
      <c r="C3666" t="s">
        <v>12539</v>
      </c>
      <c r="D3666" t="s">
        <v>45</v>
      </c>
      <c r="E3666" t="s">
        <v>12540</v>
      </c>
      <c r="F3666" t="s">
        <v>1699</v>
      </c>
      <c r="G3666" t="str">
        <f>"9011031"</f>
        <v>0</v>
      </c>
      <c r="H3666">
        <v>700.0</v>
      </c>
      <c r="I3666">
        <v>0.0</v>
      </c>
      <c r="J3666" t="s">
        <v>11734</v>
      </c>
      <c r="K3666" t="s">
        <v>11543</v>
      </c>
      <c r="L3666" t="s">
        <v>11544</v>
      </c>
    </row>
    <row r="3667" spans="1:12">
      <c r="A3667">
        <v>10607</v>
      </c>
      <c r="B3667" t="s">
        <v>12541</v>
      </c>
      <c r="C3667" t="s">
        <v>12542</v>
      </c>
      <c r="D3667" t="s">
        <v>14</v>
      </c>
      <c r="E3667" t="s">
        <v>12543</v>
      </c>
      <c r="F3667" t="s">
        <v>1699</v>
      </c>
      <c r="G3667" t="str">
        <f>"9011031"</f>
        <v>0</v>
      </c>
      <c r="H3667">
        <v>700.0</v>
      </c>
      <c r="I3667">
        <v>0.0</v>
      </c>
      <c r="J3667" t="s">
        <v>1489</v>
      </c>
      <c r="K3667" t="s">
        <v>11543</v>
      </c>
      <c r="L3667" t="s">
        <v>11544</v>
      </c>
    </row>
    <row r="3668" spans="1:12">
      <c r="A3668">
        <v>10608</v>
      </c>
      <c r="B3668" t="s">
        <v>12544</v>
      </c>
      <c r="C3668" t="s">
        <v>12545</v>
      </c>
      <c r="D3668" t="s">
        <v>45</v>
      </c>
      <c r="E3668" t="s">
        <v>12546</v>
      </c>
      <c r="F3668" t="s">
        <v>1699</v>
      </c>
      <c r="G3668" t="str">
        <f>"9011031"</f>
        <v>0</v>
      </c>
      <c r="H3668">
        <v>700.0</v>
      </c>
      <c r="I3668">
        <v>0.0</v>
      </c>
      <c r="J3668" t="s">
        <v>12400</v>
      </c>
      <c r="K3668" t="s">
        <v>11543</v>
      </c>
      <c r="L3668" t="s">
        <v>11544</v>
      </c>
    </row>
    <row r="3669" spans="1:12">
      <c r="A3669">
        <v>10609</v>
      </c>
      <c r="B3669" t="s">
        <v>4519</v>
      </c>
      <c r="C3669" t="s">
        <v>12547</v>
      </c>
      <c r="D3669" t="s">
        <v>14</v>
      </c>
      <c r="E3669" t="s">
        <v>12548</v>
      </c>
      <c r="F3669" t="s">
        <v>36</v>
      </c>
      <c r="G3669" t="str">
        <f>"6034011"</f>
        <v>0</v>
      </c>
      <c r="H3669">
        <v>700.0</v>
      </c>
      <c r="I3669">
        <v>0.0</v>
      </c>
      <c r="J3669" t="s">
        <v>12549</v>
      </c>
      <c r="K3669" t="s">
        <v>11543</v>
      </c>
      <c r="L3669" t="s">
        <v>11544</v>
      </c>
    </row>
    <row r="3670" spans="1:12">
      <c r="A3670">
        <v>10610</v>
      </c>
      <c r="B3670" t="s">
        <v>12550</v>
      </c>
      <c r="C3670" t="s">
        <v>12551</v>
      </c>
      <c r="D3670" t="s">
        <v>14</v>
      </c>
      <c r="E3670" t="s">
        <v>12552</v>
      </c>
      <c r="F3670" t="s">
        <v>36</v>
      </c>
      <c r="G3670" t="str">
        <f>"6034011"</f>
        <v>0</v>
      </c>
      <c r="H3670">
        <v>700.0</v>
      </c>
      <c r="I3670">
        <v>0.0</v>
      </c>
      <c r="J3670" t="s">
        <v>12553</v>
      </c>
      <c r="K3670" t="s">
        <v>11543</v>
      </c>
      <c r="L3670" t="s">
        <v>11544</v>
      </c>
    </row>
    <row r="3671" spans="1:12">
      <c r="A3671">
        <v>10611</v>
      </c>
      <c r="B3671" t="s">
        <v>12554</v>
      </c>
      <c r="C3671" t="s">
        <v>12555</v>
      </c>
      <c r="D3671" t="s">
        <v>14</v>
      </c>
      <c r="E3671" t="s">
        <v>12556</v>
      </c>
      <c r="F3671" t="s">
        <v>36</v>
      </c>
      <c r="G3671" t="str">
        <f>"6034011"</f>
        <v>0</v>
      </c>
      <c r="H3671">
        <v>700.0</v>
      </c>
      <c r="I3671">
        <v>0.0</v>
      </c>
      <c r="J3671" t="s">
        <v>6512</v>
      </c>
      <c r="K3671" t="s">
        <v>11543</v>
      </c>
      <c r="L3671" t="s">
        <v>11544</v>
      </c>
    </row>
    <row r="3672" spans="1:12">
      <c r="A3672">
        <v>10612</v>
      </c>
      <c r="B3672" t="s">
        <v>12557</v>
      </c>
      <c r="C3672" t="s">
        <v>12558</v>
      </c>
      <c r="D3672" t="s">
        <v>14</v>
      </c>
      <c r="E3672" t="s">
        <v>12559</v>
      </c>
      <c r="F3672" t="s">
        <v>36</v>
      </c>
      <c r="G3672" t="str">
        <f>"6034011"</f>
        <v>0</v>
      </c>
      <c r="H3672">
        <v>700.0</v>
      </c>
      <c r="I3672">
        <v>0.0</v>
      </c>
      <c r="J3672" t="s">
        <v>11666</v>
      </c>
      <c r="K3672" t="s">
        <v>11543</v>
      </c>
      <c r="L3672" t="s">
        <v>11544</v>
      </c>
    </row>
    <row r="3673" spans="1:12">
      <c r="A3673">
        <v>10613</v>
      </c>
      <c r="B3673" t="s">
        <v>12560</v>
      </c>
      <c r="C3673" t="s">
        <v>12561</v>
      </c>
      <c r="D3673" t="s">
        <v>14</v>
      </c>
      <c r="E3673" t="s">
        <v>12562</v>
      </c>
      <c r="F3673" t="s">
        <v>36</v>
      </c>
      <c r="G3673" t="str">
        <f>"6034011"</f>
        <v>0</v>
      </c>
      <c r="H3673">
        <v>700.0</v>
      </c>
      <c r="I3673">
        <v>0.0</v>
      </c>
      <c r="J3673" t="s">
        <v>4227</v>
      </c>
      <c r="K3673" t="s">
        <v>11543</v>
      </c>
      <c r="L3673" t="s">
        <v>11544</v>
      </c>
    </row>
    <row r="3674" spans="1:12">
      <c r="A3674">
        <v>10615</v>
      </c>
      <c r="B3674" t="s">
        <v>12563</v>
      </c>
      <c r="C3674" t="s">
        <v>12564</v>
      </c>
      <c r="D3674" t="s">
        <v>14</v>
      </c>
      <c r="E3674" t="s">
        <v>12565</v>
      </c>
      <c r="F3674" t="s">
        <v>36</v>
      </c>
      <c r="G3674" t="str">
        <f>"6034011"</f>
        <v>0</v>
      </c>
      <c r="H3674">
        <v>700.0</v>
      </c>
      <c r="I3674">
        <v>0.0</v>
      </c>
      <c r="J3674" t="s">
        <v>844</v>
      </c>
      <c r="K3674" t="s">
        <v>11543</v>
      </c>
      <c r="L3674" t="s">
        <v>11544</v>
      </c>
    </row>
    <row r="3675" spans="1:12">
      <c r="A3675">
        <v>10616</v>
      </c>
      <c r="B3675" t="s">
        <v>12566</v>
      </c>
      <c r="C3675" t="s">
        <v>3228</v>
      </c>
      <c r="D3675" t="s">
        <v>14</v>
      </c>
      <c r="E3675" t="s">
        <v>12567</v>
      </c>
      <c r="F3675" t="s">
        <v>4078</v>
      </c>
      <c r="G3675" t="str">
        <f>"0035070"</f>
        <v>0</v>
      </c>
      <c r="H3675">
        <v>900.0</v>
      </c>
      <c r="I3675">
        <v>135.0</v>
      </c>
      <c r="J3675" t="s">
        <v>8501</v>
      </c>
      <c r="K3675" t="s">
        <v>11543</v>
      </c>
      <c r="L3675" t="s">
        <v>11544</v>
      </c>
    </row>
    <row r="3676" spans="1:12">
      <c r="A3676">
        <v>10617</v>
      </c>
      <c r="B3676" t="s">
        <v>12568</v>
      </c>
      <c r="C3676" t="s">
        <v>12569</v>
      </c>
      <c r="D3676" t="s">
        <v>45</v>
      </c>
      <c r="E3676" t="s">
        <v>12570</v>
      </c>
      <c r="F3676" t="s">
        <v>4078</v>
      </c>
      <c r="G3676" t="str">
        <f>"0035070"</f>
        <v>0</v>
      </c>
      <c r="H3676">
        <v>900.0</v>
      </c>
      <c r="I3676">
        <v>0.0</v>
      </c>
      <c r="J3676" t="s">
        <v>4614</v>
      </c>
      <c r="K3676" t="s">
        <v>11543</v>
      </c>
      <c r="L3676" t="s">
        <v>11544</v>
      </c>
    </row>
    <row r="3677" spans="1:12">
      <c r="A3677">
        <v>10618</v>
      </c>
      <c r="B3677" t="s">
        <v>12571</v>
      </c>
      <c r="C3677" t="s">
        <v>12572</v>
      </c>
      <c r="D3677" t="s">
        <v>45</v>
      </c>
      <c r="E3677" t="s">
        <v>12573</v>
      </c>
      <c r="F3677" t="s">
        <v>5990</v>
      </c>
      <c r="G3677" t="str">
        <f>"0084021"</f>
        <v>0</v>
      </c>
      <c r="H3677">
        <v>800.0</v>
      </c>
      <c r="I3677">
        <v>0.0</v>
      </c>
      <c r="J3677" t="s">
        <v>5583</v>
      </c>
      <c r="K3677" t="s">
        <v>11543</v>
      </c>
      <c r="L3677" t="s">
        <v>11544</v>
      </c>
    </row>
    <row r="3678" spans="1:12">
      <c r="A3678">
        <v>10619</v>
      </c>
      <c r="B3678" t="s">
        <v>6971</v>
      </c>
      <c r="C3678" t="s">
        <v>8376</v>
      </c>
      <c r="D3678" t="s">
        <v>45</v>
      </c>
      <c r="E3678" t="s">
        <v>12574</v>
      </c>
      <c r="F3678" t="s">
        <v>5990</v>
      </c>
      <c r="G3678" t="str">
        <f>"0084021"</f>
        <v>0</v>
      </c>
      <c r="H3678">
        <v>800.0</v>
      </c>
      <c r="I3678">
        <v>0.0</v>
      </c>
      <c r="J3678" t="s">
        <v>530</v>
      </c>
      <c r="K3678" t="s">
        <v>11543</v>
      </c>
      <c r="L3678" t="s">
        <v>11544</v>
      </c>
    </row>
    <row r="3679" spans="1:12">
      <c r="A3679">
        <v>10620</v>
      </c>
      <c r="B3679" t="s">
        <v>12575</v>
      </c>
      <c r="C3679" t="s">
        <v>12576</v>
      </c>
      <c r="D3679" t="s">
        <v>45</v>
      </c>
      <c r="E3679" t="s">
        <v>12577</v>
      </c>
      <c r="F3679" t="s">
        <v>960</v>
      </c>
      <c r="G3679" t="str">
        <f>"0021021"</f>
        <v>0</v>
      </c>
      <c r="H3679">
        <v>1500.0</v>
      </c>
      <c r="I3679">
        <v>225.0</v>
      </c>
      <c r="J3679" t="s">
        <v>1594</v>
      </c>
      <c r="K3679" t="s">
        <v>11543</v>
      </c>
      <c r="L3679" t="s">
        <v>11544</v>
      </c>
    </row>
    <row r="3680" spans="1:12">
      <c r="A3680">
        <v>10621</v>
      </c>
      <c r="B3680" t="s">
        <v>12578</v>
      </c>
      <c r="C3680" t="s">
        <v>12579</v>
      </c>
      <c r="D3680" t="s">
        <v>45</v>
      </c>
      <c r="E3680" t="s">
        <v>12580</v>
      </c>
      <c r="F3680" t="s">
        <v>81</v>
      </c>
      <c r="G3680" t="str">
        <f>"0093021"</f>
        <v>0</v>
      </c>
      <c r="H3680">
        <v>800.0</v>
      </c>
      <c r="I3680">
        <v>0.0</v>
      </c>
      <c r="J3680" t="s">
        <v>12581</v>
      </c>
      <c r="K3680" t="s">
        <v>11543</v>
      </c>
      <c r="L3680" t="s">
        <v>11544</v>
      </c>
    </row>
    <row r="3681" spans="1:12">
      <c r="A3681">
        <v>10622</v>
      </c>
      <c r="B3681" t="s">
        <v>12582</v>
      </c>
      <c r="C3681" t="s">
        <v>12583</v>
      </c>
      <c r="D3681" t="s">
        <v>14</v>
      </c>
      <c r="E3681" t="s">
        <v>12584</v>
      </c>
      <c r="F3681" t="s">
        <v>81</v>
      </c>
      <c r="G3681" t="str">
        <f>"0093021"</f>
        <v>0</v>
      </c>
      <c r="H3681">
        <v>800.0</v>
      </c>
      <c r="I3681">
        <v>0.0</v>
      </c>
      <c r="J3681" t="s">
        <v>6124</v>
      </c>
      <c r="K3681" t="s">
        <v>11543</v>
      </c>
      <c r="L3681" t="s">
        <v>11544</v>
      </c>
    </row>
    <row r="3682" spans="1:12">
      <c r="A3682">
        <v>10623</v>
      </c>
      <c r="B3682" t="s">
        <v>12585</v>
      </c>
      <c r="C3682" t="s">
        <v>12586</v>
      </c>
      <c r="D3682" t="s">
        <v>45</v>
      </c>
      <c r="E3682" t="s">
        <v>12587</v>
      </c>
      <c r="F3682" t="s">
        <v>81</v>
      </c>
      <c r="G3682" t="str">
        <f>"0093021"</f>
        <v>0</v>
      </c>
      <c r="H3682">
        <v>800.0</v>
      </c>
      <c r="I3682">
        <v>0.0</v>
      </c>
      <c r="J3682" t="s">
        <v>530</v>
      </c>
      <c r="K3682" t="s">
        <v>11543</v>
      </c>
      <c r="L3682" t="s">
        <v>11544</v>
      </c>
    </row>
    <row r="3683" spans="1:12">
      <c r="A3683">
        <v>10624</v>
      </c>
      <c r="B3683" t="s">
        <v>12588</v>
      </c>
      <c r="C3683" t="s">
        <v>12589</v>
      </c>
      <c r="D3683" t="s">
        <v>14</v>
      </c>
      <c r="E3683" t="s">
        <v>12590</v>
      </c>
      <c r="F3683" t="s">
        <v>1652</v>
      </c>
      <c r="G3683" t="str">
        <f>"8026041"</f>
        <v>0</v>
      </c>
      <c r="H3683">
        <v>800.0</v>
      </c>
      <c r="I3683">
        <v>120.0</v>
      </c>
      <c r="J3683" t="s">
        <v>2400</v>
      </c>
      <c r="K3683" t="s">
        <v>11543</v>
      </c>
      <c r="L3683" t="s">
        <v>11544</v>
      </c>
    </row>
    <row r="3684" spans="1:12">
      <c r="A3684">
        <v>10625</v>
      </c>
      <c r="B3684" t="s">
        <v>12591</v>
      </c>
      <c r="C3684" t="s">
        <v>12592</v>
      </c>
      <c r="D3684" t="s">
        <v>14</v>
      </c>
      <c r="E3684" t="s">
        <v>12593</v>
      </c>
      <c r="F3684" t="s">
        <v>1652</v>
      </c>
      <c r="G3684" t="str">
        <f>"8026041"</f>
        <v>0</v>
      </c>
      <c r="H3684">
        <v>800.0</v>
      </c>
      <c r="I3684">
        <v>0.0</v>
      </c>
      <c r="J3684" t="s">
        <v>12371</v>
      </c>
      <c r="K3684" t="s">
        <v>11543</v>
      </c>
      <c r="L3684" t="s">
        <v>11544</v>
      </c>
    </row>
    <row r="3685" spans="1:12">
      <c r="A3685">
        <v>10626</v>
      </c>
      <c r="B3685" t="s">
        <v>12594</v>
      </c>
      <c r="C3685" t="s">
        <v>12595</v>
      </c>
      <c r="D3685" t="s">
        <v>14</v>
      </c>
      <c r="E3685" t="s">
        <v>12596</v>
      </c>
      <c r="F3685" t="s">
        <v>1652</v>
      </c>
      <c r="G3685" t="str">
        <f>"8026041"</f>
        <v>0</v>
      </c>
      <c r="H3685">
        <v>800.0</v>
      </c>
      <c r="I3685">
        <v>0.0</v>
      </c>
      <c r="J3685" t="s">
        <v>1695</v>
      </c>
      <c r="K3685" t="s">
        <v>11543</v>
      </c>
      <c r="L3685" t="s">
        <v>11544</v>
      </c>
    </row>
    <row r="3686" spans="1:12">
      <c r="A3686">
        <v>10627</v>
      </c>
      <c r="B3686" t="s">
        <v>12597</v>
      </c>
      <c r="C3686" t="s">
        <v>12598</v>
      </c>
      <c r="D3686" t="s">
        <v>45</v>
      </c>
      <c r="E3686" t="s">
        <v>12599</v>
      </c>
      <c r="F3686" t="s">
        <v>1652</v>
      </c>
      <c r="G3686" t="str">
        <f>"8026041"</f>
        <v>0</v>
      </c>
      <c r="H3686">
        <v>800.0</v>
      </c>
      <c r="I3686">
        <v>0.0</v>
      </c>
      <c r="J3686" t="s">
        <v>12265</v>
      </c>
      <c r="K3686" t="s">
        <v>11543</v>
      </c>
      <c r="L3686" t="s">
        <v>11544</v>
      </c>
    </row>
    <row r="3687" spans="1:12">
      <c r="A3687">
        <v>10628</v>
      </c>
      <c r="B3687" t="s">
        <v>12600</v>
      </c>
      <c r="C3687" t="s">
        <v>12601</v>
      </c>
      <c r="D3687" t="s">
        <v>14</v>
      </c>
      <c r="E3687" t="s">
        <v>12602</v>
      </c>
      <c r="F3687" t="s">
        <v>1652</v>
      </c>
      <c r="G3687" t="str">
        <f>"8026041"</f>
        <v>0</v>
      </c>
      <c r="H3687">
        <v>800.0</v>
      </c>
      <c r="I3687">
        <v>0.0</v>
      </c>
      <c r="J3687" t="s">
        <v>12371</v>
      </c>
      <c r="K3687" t="s">
        <v>11543</v>
      </c>
      <c r="L3687" t="s">
        <v>11544</v>
      </c>
    </row>
    <row r="3688" spans="1:12">
      <c r="A3688">
        <v>10629</v>
      </c>
      <c r="B3688" t="s">
        <v>12603</v>
      </c>
      <c r="C3688" t="s">
        <v>12604</v>
      </c>
      <c r="D3688" t="s">
        <v>14</v>
      </c>
      <c r="E3688" t="s">
        <v>12605</v>
      </c>
      <c r="F3688" t="s">
        <v>1652</v>
      </c>
      <c r="G3688" t="str">
        <f>"8026041"</f>
        <v>0</v>
      </c>
      <c r="H3688">
        <v>800.0</v>
      </c>
      <c r="I3688">
        <v>546.0</v>
      </c>
      <c r="J3688" t="s">
        <v>12606</v>
      </c>
      <c r="K3688" t="s">
        <v>11543</v>
      </c>
      <c r="L3688" t="s">
        <v>11544</v>
      </c>
    </row>
    <row r="3689" spans="1:12">
      <c r="A3689">
        <v>10631</v>
      </c>
      <c r="B3689" t="s">
        <v>8306</v>
      </c>
      <c r="C3689" t="s">
        <v>12607</v>
      </c>
      <c r="D3689" t="s">
        <v>14</v>
      </c>
      <c r="E3689" t="s">
        <v>12608</v>
      </c>
      <c r="F3689" t="s">
        <v>1652</v>
      </c>
      <c r="G3689" t="str">
        <f>"8026041"</f>
        <v>0</v>
      </c>
      <c r="H3689">
        <v>800.0</v>
      </c>
      <c r="I3689">
        <v>0.0</v>
      </c>
      <c r="J3689" t="s">
        <v>12371</v>
      </c>
      <c r="K3689" t="s">
        <v>11543</v>
      </c>
      <c r="L3689" t="s">
        <v>11544</v>
      </c>
    </row>
    <row r="3690" spans="1:12">
      <c r="A3690">
        <v>10632</v>
      </c>
      <c r="B3690" t="s">
        <v>12609</v>
      </c>
      <c r="C3690" t="s">
        <v>12610</v>
      </c>
      <c r="D3690" t="s">
        <v>14</v>
      </c>
      <c r="E3690" t="s">
        <v>12611</v>
      </c>
      <c r="F3690" t="s">
        <v>1652</v>
      </c>
      <c r="G3690" t="str">
        <f>"8026041"</f>
        <v>0</v>
      </c>
      <c r="H3690">
        <v>800.0</v>
      </c>
      <c r="I3690">
        <v>0.0</v>
      </c>
      <c r="J3690" t="s">
        <v>11783</v>
      </c>
      <c r="K3690" t="s">
        <v>11543</v>
      </c>
      <c r="L3690" t="s">
        <v>11544</v>
      </c>
    </row>
    <row r="3691" spans="1:12">
      <c r="A3691">
        <v>10633</v>
      </c>
      <c r="B3691" t="s">
        <v>12612</v>
      </c>
      <c r="C3691" t="s">
        <v>12613</v>
      </c>
      <c r="D3691" t="s">
        <v>14</v>
      </c>
      <c r="E3691" t="s">
        <v>12614</v>
      </c>
      <c r="F3691" t="s">
        <v>1652</v>
      </c>
      <c r="G3691" t="str">
        <f>"8026041"</f>
        <v>0</v>
      </c>
      <c r="H3691">
        <v>800.0</v>
      </c>
      <c r="I3691">
        <v>0.0</v>
      </c>
      <c r="J3691" t="s">
        <v>11707</v>
      </c>
      <c r="K3691" t="s">
        <v>11543</v>
      </c>
      <c r="L3691" t="s">
        <v>11544</v>
      </c>
    </row>
    <row r="3692" spans="1:12">
      <c r="A3692">
        <v>10635</v>
      </c>
      <c r="B3692" t="s">
        <v>12615</v>
      </c>
      <c r="C3692" t="s">
        <v>12616</v>
      </c>
      <c r="D3692" t="s">
        <v>14</v>
      </c>
      <c r="E3692" t="s">
        <v>12617</v>
      </c>
      <c r="F3692" t="s">
        <v>1652</v>
      </c>
      <c r="G3692" t="str">
        <f>"8026041"</f>
        <v>0</v>
      </c>
      <c r="H3692">
        <v>800.0</v>
      </c>
      <c r="I3692">
        <v>0.0</v>
      </c>
      <c r="J3692" t="s">
        <v>11707</v>
      </c>
      <c r="K3692" t="s">
        <v>11543</v>
      </c>
      <c r="L3692" t="s">
        <v>11544</v>
      </c>
    </row>
    <row r="3693" spans="1:12">
      <c r="A3693">
        <v>10636</v>
      </c>
      <c r="B3693" t="s">
        <v>12618</v>
      </c>
      <c r="C3693" t="s">
        <v>12619</v>
      </c>
      <c r="D3693" t="s">
        <v>45</v>
      </c>
      <c r="E3693" t="s">
        <v>12620</v>
      </c>
      <c r="F3693" t="s">
        <v>1652</v>
      </c>
      <c r="G3693" t="str">
        <f>"8026041"</f>
        <v>0</v>
      </c>
      <c r="H3693">
        <v>800.0</v>
      </c>
      <c r="I3693">
        <v>120.0</v>
      </c>
      <c r="J3693" t="s">
        <v>12621</v>
      </c>
      <c r="K3693" t="s">
        <v>11543</v>
      </c>
      <c r="L3693" t="s">
        <v>11544</v>
      </c>
    </row>
    <row r="3694" spans="1:12">
      <c r="A3694">
        <v>10637</v>
      </c>
      <c r="B3694" t="s">
        <v>12622</v>
      </c>
      <c r="C3694" t="s">
        <v>12623</v>
      </c>
      <c r="D3694" t="s">
        <v>14</v>
      </c>
      <c r="E3694" t="s">
        <v>12624</v>
      </c>
      <c r="F3694" t="s">
        <v>1652</v>
      </c>
      <c r="G3694" t="str">
        <f>"8026041"</f>
        <v>0</v>
      </c>
      <c r="H3694">
        <v>800.0</v>
      </c>
      <c r="I3694">
        <v>0.0</v>
      </c>
      <c r="J3694" t="s">
        <v>6512</v>
      </c>
      <c r="K3694" t="s">
        <v>11543</v>
      </c>
      <c r="L3694" t="s">
        <v>11544</v>
      </c>
    </row>
    <row r="3695" spans="1:12">
      <c r="A3695">
        <v>10638</v>
      </c>
      <c r="B3695" t="s">
        <v>12625</v>
      </c>
      <c r="C3695" t="s">
        <v>12626</v>
      </c>
      <c r="D3695" t="s">
        <v>14</v>
      </c>
      <c r="E3695" t="s">
        <v>12627</v>
      </c>
      <c r="F3695" t="s">
        <v>1652</v>
      </c>
      <c r="G3695" t="str">
        <f>"8026041"</f>
        <v>0</v>
      </c>
      <c r="H3695">
        <v>800.0</v>
      </c>
      <c r="I3695">
        <v>0.0</v>
      </c>
      <c r="J3695" t="s">
        <v>1695</v>
      </c>
      <c r="K3695" t="s">
        <v>11543</v>
      </c>
      <c r="L3695" t="s">
        <v>11544</v>
      </c>
    </row>
    <row r="3696" spans="1:12">
      <c r="A3696">
        <v>10639</v>
      </c>
      <c r="B3696" t="s">
        <v>12628</v>
      </c>
      <c r="C3696" t="s">
        <v>12629</v>
      </c>
      <c r="D3696" t="s">
        <v>45</v>
      </c>
      <c r="E3696" t="s">
        <v>12630</v>
      </c>
      <c r="F3696" t="s">
        <v>1652</v>
      </c>
      <c r="G3696" t="str">
        <f>"8026041"</f>
        <v>0</v>
      </c>
      <c r="H3696">
        <v>800.0</v>
      </c>
      <c r="I3696">
        <v>0.0</v>
      </c>
      <c r="J3696" t="s">
        <v>1950</v>
      </c>
      <c r="K3696" t="s">
        <v>11543</v>
      </c>
      <c r="L3696" t="s">
        <v>11544</v>
      </c>
    </row>
    <row r="3697" spans="1:12">
      <c r="A3697">
        <v>10640</v>
      </c>
      <c r="B3697" t="s">
        <v>12631</v>
      </c>
      <c r="C3697" t="s">
        <v>12632</v>
      </c>
      <c r="D3697" t="s">
        <v>14</v>
      </c>
      <c r="E3697" t="s">
        <v>12633</v>
      </c>
      <c r="F3697" t="s">
        <v>1652</v>
      </c>
      <c r="G3697" t="str">
        <f>"8026041"</f>
        <v>0</v>
      </c>
      <c r="H3697">
        <v>800.0</v>
      </c>
      <c r="I3697">
        <v>0.0</v>
      </c>
      <c r="J3697" t="s">
        <v>10805</v>
      </c>
      <c r="K3697" t="s">
        <v>11543</v>
      </c>
      <c r="L3697" t="s">
        <v>11544</v>
      </c>
    </row>
    <row r="3698" spans="1:12">
      <c r="A3698">
        <v>10641</v>
      </c>
      <c r="B3698" t="s">
        <v>12634</v>
      </c>
      <c r="C3698" t="s">
        <v>12635</v>
      </c>
      <c r="D3698" t="s">
        <v>45</v>
      </c>
      <c r="E3698" t="s">
        <v>12636</v>
      </c>
      <c r="F3698" t="s">
        <v>1652</v>
      </c>
      <c r="G3698" t="str">
        <f>"8026041"</f>
        <v>0</v>
      </c>
      <c r="H3698">
        <v>800.0</v>
      </c>
      <c r="I3698">
        <v>0.0</v>
      </c>
      <c r="J3698" t="s">
        <v>12637</v>
      </c>
      <c r="K3698" t="s">
        <v>11543</v>
      </c>
      <c r="L3698" t="s">
        <v>11544</v>
      </c>
    </row>
    <row r="3699" spans="1:12">
      <c r="A3699">
        <v>10642</v>
      </c>
      <c r="B3699" t="s">
        <v>12638</v>
      </c>
      <c r="C3699" t="s">
        <v>12639</v>
      </c>
      <c r="D3699" t="s">
        <v>14</v>
      </c>
      <c r="E3699" t="s">
        <v>12640</v>
      </c>
      <c r="F3699" t="s">
        <v>1652</v>
      </c>
      <c r="G3699" t="str">
        <f>"8026041"</f>
        <v>0</v>
      </c>
      <c r="H3699">
        <v>800.0</v>
      </c>
      <c r="I3699">
        <v>0.0</v>
      </c>
      <c r="J3699" t="s">
        <v>12641</v>
      </c>
      <c r="K3699" t="s">
        <v>11543</v>
      </c>
      <c r="L3699" t="s">
        <v>11544</v>
      </c>
    </row>
    <row r="3700" spans="1:12">
      <c r="A3700">
        <v>10643</v>
      </c>
      <c r="B3700" t="s">
        <v>4380</v>
      </c>
      <c r="C3700" t="s">
        <v>12642</v>
      </c>
      <c r="D3700" t="s">
        <v>14</v>
      </c>
      <c r="E3700" t="s">
        <v>12643</v>
      </c>
      <c r="F3700" t="s">
        <v>1652</v>
      </c>
      <c r="G3700" t="str">
        <f>"8026041"</f>
        <v>0</v>
      </c>
      <c r="H3700">
        <v>800.0</v>
      </c>
      <c r="I3700">
        <v>0.0</v>
      </c>
      <c r="J3700" t="s">
        <v>12644</v>
      </c>
      <c r="K3700" t="s">
        <v>11543</v>
      </c>
      <c r="L3700" t="s">
        <v>11544</v>
      </c>
    </row>
    <row r="3701" spans="1:12">
      <c r="A3701">
        <v>10644</v>
      </c>
      <c r="B3701" t="s">
        <v>12645</v>
      </c>
      <c r="C3701" t="s">
        <v>12646</v>
      </c>
      <c r="D3701" t="s">
        <v>14</v>
      </c>
      <c r="E3701" t="s">
        <v>12647</v>
      </c>
      <c r="F3701" t="s">
        <v>1652</v>
      </c>
      <c r="G3701" t="str">
        <f>"8026041"</f>
        <v>0</v>
      </c>
      <c r="H3701">
        <v>800.0</v>
      </c>
      <c r="I3701">
        <v>0.0</v>
      </c>
      <c r="J3701" t="s">
        <v>11707</v>
      </c>
      <c r="K3701" t="s">
        <v>11543</v>
      </c>
      <c r="L3701" t="s">
        <v>11544</v>
      </c>
    </row>
    <row r="3702" spans="1:12">
      <c r="A3702">
        <v>10645</v>
      </c>
      <c r="B3702" t="s">
        <v>7129</v>
      </c>
      <c r="C3702" t="s">
        <v>5048</v>
      </c>
      <c r="D3702" t="s">
        <v>14</v>
      </c>
      <c r="E3702" t="s">
        <v>12648</v>
      </c>
      <c r="F3702" t="s">
        <v>1652</v>
      </c>
      <c r="G3702" t="str">
        <f>"8026041"</f>
        <v>0</v>
      </c>
      <c r="H3702">
        <v>800.0</v>
      </c>
      <c r="I3702">
        <v>0.0</v>
      </c>
      <c r="J3702" t="s">
        <v>12649</v>
      </c>
      <c r="K3702" t="s">
        <v>11543</v>
      </c>
      <c r="L3702" t="s">
        <v>11544</v>
      </c>
    </row>
    <row r="3703" spans="1:12">
      <c r="A3703">
        <v>10646</v>
      </c>
      <c r="B3703" t="s">
        <v>12650</v>
      </c>
      <c r="C3703" t="s">
        <v>12651</v>
      </c>
      <c r="D3703" t="s">
        <v>14</v>
      </c>
      <c r="E3703" t="s">
        <v>12652</v>
      </c>
      <c r="F3703" t="s">
        <v>1652</v>
      </c>
      <c r="G3703" t="str">
        <f>"8026041"</f>
        <v>0</v>
      </c>
      <c r="H3703">
        <v>800.0</v>
      </c>
      <c r="I3703">
        <v>0.0</v>
      </c>
      <c r="J3703" t="s">
        <v>12653</v>
      </c>
      <c r="K3703" t="s">
        <v>11543</v>
      </c>
      <c r="L3703" t="s">
        <v>11544</v>
      </c>
    </row>
    <row r="3704" spans="1:12">
      <c r="A3704">
        <v>10647</v>
      </c>
      <c r="B3704" t="s">
        <v>1094</v>
      </c>
      <c r="C3704" t="s">
        <v>12654</v>
      </c>
      <c r="D3704" t="s">
        <v>14</v>
      </c>
      <c r="E3704" t="s">
        <v>12655</v>
      </c>
      <c r="F3704" t="s">
        <v>1652</v>
      </c>
      <c r="G3704" t="str">
        <f>"8026041"</f>
        <v>0</v>
      </c>
      <c r="H3704">
        <v>800.0</v>
      </c>
      <c r="I3704">
        <v>0.0</v>
      </c>
      <c r="J3704" t="s">
        <v>11958</v>
      </c>
      <c r="K3704" t="s">
        <v>11543</v>
      </c>
      <c r="L3704" t="s">
        <v>11544</v>
      </c>
    </row>
    <row r="3705" spans="1:12">
      <c r="A3705">
        <v>10648</v>
      </c>
      <c r="B3705" t="s">
        <v>12656</v>
      </c>
      <c r="C3705" t="s">
        <v>12657</v>
      </c>
      <c r="D3705" t="s">
        <v>45</v>
      </c>
      <c r="E3705" t="s">
        <v>12658</v>
      </c>
      <c r="F3705" t="s">
        <v>1652</v>
      </c>
      <c r="G3705" t="str">
        <f>"8026041"</f>
        <v>0</v>
      </c>
      <c r="H3705">
        <v>800.0</v>
      </c>
      <c r="I3705">
        <v>0.0</v>
      </c>
      <c r="J3705" t="s">
        <v>12659</v>
      </c>
      <c r="K3705" t="s">
        <v>11543</v>
      </c>
      <c r="L3705" t="s">
        <v>11544</v>
      </c>
    </row>
    <row r="3706" spans="1:12">
      <c r="A3706">
        <v>10649</v>
      </c>
      <c r="B3706" t="s">
        <v>5293</v>
      </c>
      <c r="C3706" t="s">
        <v>12660</v>
      </c>
      <c r="D3706" t="s">
        <v>14</v>
      </c>
      <c r="E3706" t="s">
        <v>12661</v>
      </c>
      <c r="F3706" t="s">
        <v>1652</v>
      </c>
      <c r="G3706" t="str">
        <f>"8026041"</f>
        <v>0</v>
      </c>
      <c r="H3706">
        <v>800.0</v>
      </c>
      <c r="I3706">
        <v>0.0</v>
      </c>
      <c r="J3706" t="s">
        <v>6512</v>
      </c>
      <c r="K3706" t="s">
        <v>11543</v>
      </c>
      <c r="L3706" t="s">
        <v>11544</v>
      </c>
    </row>
    <row r="3707" spans="1:12">
      <c r="A3707">
        <v>10650</v>
      </c>
      <c r="B3707" t="s">
        <v>12662</v>
      </c>
      <c r="C3707" t="s">
        <v>12663</v>
      </c>
      <c r="D3707" t="s">
        <v>14</v>
      </c>
      <c r="E3707" t="s">
        <v>12664</v>
      </c>
      <c r="F3707" t="s">
        <v>1652</v>
      </c>
      <c r="G3707" t="str">
        <f>"8026041"</f>
        <v>0</v>
      </c>
      <c r="H3707">
        <v>800.0</v>
      </c>
      <c r="I3707">
        <v>0.0</v>
      </c>
      <c r="J3707" t="s">
        <v>11490</v>
      </c>
      <c r="K3707" t="s">
        <v>11543</v>
      </c>
      <c r="L3707" t="s">
        <v>11544</v>
      </c>
    </row>
    <row r="3708" spans="1:12">
      <c r="A3708">
        <v>10651</v>
      </c>
      <c r="B3708" t="s">
        <v>12665</v>
      </c>
      <c r="C3708" t="s">
        <v>12666</v>
      </c>
      <c r="D3708" t="s">
        <v>45</v>
      </c>
      <c r="E3708" t="s">
        <v>12667</v>
      </c>
      <c r="F3708" t="s">
        <v>1652</v>
      </c>
      <c r="G3708" t="str">
        <f>"8026041"</f>
        <v>0</v>
      </c>
      <c r="H3708">
        <v>800.0</v>
      </c>
      <c r="I3708">
        <v>0.0</v>
      </c>
      <c r="J3708" t="s">
        <v>12668</v>
      </c>
      <c r="K3708" t="s">
        <v>11543</v>
      </c>
      <c r="L3708" t="s">
        <v>11544</v>
      </c>
    </row>
    <row r="3709" spans="1:12">
      <c r="A3709">
        <v>10652</v>
      </c>
      <c r="B3709" t="s">
        <v>12669</v>
      </c>
      <c r="C3709" t="s">
        <v>12670</v>
      </c>
      <c r="D3709" t="s">
        <v>14</v>
      </c>
      <c r="E3709" t="s">
        <v>12671</v>
      </c>
      <c r="F3709" t="s">
        <v>36</v>
      </c>
      <c r="G3709" t="str">
        <f>"6034011"</f>
        <v>0</v>
      </c>
      <c r="H3709">
        <v>700.0</v>
      </c>
      <c r="I3709">
        <v>0.0</v>
      </c>
      <c r="J3709" t="s">
        <v>9303</v>
      </c>
      <c r="K3709" t="s">
        <v>11543</v>
      </c>
      <c r="L3709" t="s">
        <v>11544</v>
      </c>
    </row>
    <row r="3710" spans="1:12">
      <c r="A3710">
        <v>10653</v>
      </c>
      <c r="B3710" t="s">
        <v>12672</v>
      </c>
      <c r="C3710" t="s">
        <v>6475</v>
      </c>
      <c r="D3710" t="s">
        <v>45</v>
      </c>
      <c r="E3710" t="s">
        <v>12673</v>
      </c>
      <c r="F3710" t="s">
        <v>168</v>
      </c>
      <c r="G3710" t="str">
        <f>"8035010"</f>
        <v>0</v>
      </c>
      <c r="H3710">
        <v>700.0</v>
      </c>
      <c r="I3710">
        <v>105.0</v>
      </c>
      <c r="J3710" t="s">
        <v>12674</v>
      </c>
      <c r="K3710" t="s">
        <v>11543</v>
      </c>
      <c r="L3710" t="s">
        <v>11544</v>
      </c>
    </row>
    <row r="3711" spans="1:12">
      <c r="A3711">
        <v>10654</v>
      </c>
      <c r="B3711" t="s">
        <v>12675</v>
      </c>
      <c r="C3711" t="s">
        <v>12676</v>
      </c>
      <c r="D3711" t="s">
        <v>14</v>
      </c>
      <c r="E3711" t="s">
        <v>12677</v>
      </c>
      <c r="F3711" t="s">
        <v>168</v>
      </c>
      <c r="G3711" t="str">
        <f>"8035010"</f>
        <v>0</v>
      </c>
      <c r="H3711">
        <v>700.0</v>
      </c>
      <c r="I3711">
        <v>200.0</v>
      </c>
      <c r="J3711" t="s">
        <v>12678</v>
      </c>
      <c r="K3711" t="s">
        <v>11543</v>
      </c>
      <c r="L3711" t="s">
        <v>11544</v>
      </c>
    </row>
    <row r="3712" spans="1:12">
      <c r="A3712">
        <v>10655</v>
      </c>
      <c r="B3712" t="s">
        <v>4894</v>
      </c>
      <c r="C3712" t="s">
        <v>12679</v>
      </c>
      <c r="D3712" t="s">
        <v>45</v>
      </c>
      <c r="E3712" t="s">
        <v>12680</v>
      </c>
      <c r="F3712" t="s">
        <v>168</v>
      </c>
      <c r="G3712" t="str">
        <f>"8035010"</f>
        <v>0</v>
      </c>
      <c r="H3712">
        <v>700.0</v>
      </c>
      <c r="I3712">
        <v>105.0</v>
      </c>
      <c r="J3712" t="s">
        <v>12426</v>
      </c>
      <c r="K3712" t="s">
        <v>11543</v>
      </c>
      <c r="L3712" t="s">
        <v>11544</v>
      </c>
    </row>
    <row r="3713" spans="1:12">
      <c r="A3713">
        <v>10656</v>
      </c>
      <c r="B3713" t="s">
        <v>12681</v>
      </c>
      <c r="C3713" t="s">
        <v>12682</v>
      </c>
      <c r="D3713" t="s">
        <v>45</v>
      </c>
      <c r="E3713" t="s">
        <v>12683</v>
      </c>
      <c r="F3713" t="s">
        <v>168</v>
      </c>
      <c r="G3713" t="str">
        <f>"8035010"</f>
        <v>0</v>
      </c>
      <c r="H3713">
        <v>700.0</v>
      </c>
      <c r="I3713">
        <v>105.0</v>
      </c>
      <c r="J3713" t="s">
        <v>12674</v>
      </c>
      <c r="K3713" t="s">
        <v>11543</v>
      </c>
      <c r="L3713" t="s">
        <v>11544</v>
      </c>
    </row>
    <row r="3714" spans="1:12">
      <c r="A3714">
        <v>10657</v>
      </c>
      <c r="B3714" t="s">
        <v>12684</v>
      </c>
      <c r="C3714" t="s">
        <v>12685</v>
      </c>
      <c r="D3714" t="s">
        <v>45</v>
      </c>
      <c r="E3714" t="s">
        <v>12686</v>
      </c>
      <c r="F3714" t="s">
        <v>168</v>
      </c>
      <c r="G3714" t="str">
        <f>"8035010"</f>
        <v>0</v>
      </c>
      <c r="H3714">
        <v>700.0</v>
      </c>
      <c r="I3714">
        <v>105.0</v>
      </c>
      <c r="J3714" t="s">
        <v>7846</v>
      </c>
      <c r="K3714" t="s">
        <v>11543</v>
      </c>
      <c r="L3714" t="s">
        <v>11544</v>
      </c>
    </row>
    <row r="3715" spans="1:12">
      <c r="A3715">
        <v>10658</v>
      </c>
      <c r="B3715" t="s">
        <v>12687</v>
      </c>
      <c r="C3715" t="s">
        <v>12688</v>
      </c>
      <c r="D3715" t="s">
        <v>14</v>
      </c>
      <c r="E3715" t="s">
        <v>12689</v>
      </c>
      <c r="F3715" t="s">
        <v>168</v>
      </c>
      <c r="G3715" t="str">
        <f>"8035010"</f>
        <v>0</v>
      </c>
      <c r="H3715">
        <v>700.0</v>
      </c>
      <c r="I3715">
        <v>0.0</v>
      </c>
      <c r="J3715" t="s">
        <v>4058</v>
      </c>
      <c r="K3715" t="s">
        <v>11543</v>
      </c>
      <c r="L3715" t="s">
        <v>11544</v>
      </c>
    </row>
    <row r="3716" spans="1:12">
      <c r="A3716">
        <v>10660</v>
      </c>
      <c r="B3716" t="s">
        <v>12690</v>
      </c>
      <c r="C3716" t="s">
        <v>12691</v>
      </c>
      <c r="D3716" t="s">
        <v>45</v>
      </c>
      <c r="E3716" t="s">
        <v>12692</v>
      </c>
      <c r="F3716" t="s">
        <v>168</v>
      </c>
      <c r="G3716" t="str">
        <f>"8035010"</f>
        <v>0</v>
      </c>
      <c r="H3716">
        <v>700.0</v>
      </c>
      <c r="I3716">
        <v>105.0</v>
      </c>
      <c r="J3716" t="s">
        <v>7255</v>
      </c>
      <c r="K3716" t="s">
        <v>11543</v>
      </c>
      <c r="L3716" t="s">
        <v>11544</v>
      </c>
    </row>
    <row r="3717" spans="1:12">
      <c r="A3717">
        <v>10661</v>
      </c>
      <c r="B3717" t="s">
        <v>12693</v>
      </c>
      <c r="C3717" t="s">
        <v>12694</v>
      </c>
      <c r="D3717" t="s">
        <v>45</v>
      </c>
      <c r="E3717" t="s">
        <v>12695</v>
      </c>
      <c r="F3717" t="s">
        <v>168</v>
      </c>
      <c r="G3717" t="str">
        <f>"8035010"</f>
        <v>0</v>
      </c>
      <c r="H3717">
        <v>700.0</v>
      </c>
      <c r="I3717">
        <v>105.0</v>
      </c>
      <c r="J3717" t="s">
        <v>6555</v>
      </c>
      <c r="K3717" t="s">
        <v>11543</v>
      </c>
      <c r="L3717" t="s">
        <v>11544</v>
      </c>
    </row>
    <row r="3718" spans="1:12">
      <c r="A3718">
        <v>10662</v>
      </c>
      <c r="B3718" t="s">
        <v>12696</v>
      </c>
      <c r="C3718" t="s">
        <v>12697</v>
      </c>
      <c r="D3718" t="s">
        <v>14</v>
      </c>
      <c r="E3718" t="s">
        <v>12698</v>
      </c>
      <c r="F3718" t="s">
        <v>168</v>
      </c>
      <c r="G3718" t="str">
        <f>"8035010"</f>
        <v>0</v>
      </c>
      <c r="H3718">
        <v>700.0</v>
      </c>
      <c r="I3718">
        <v>0.0</v>
      </c>
      <c r="J3718" t="s">
        <v>12699</v>
      </c>
      <c r="K3718" t="s">
        <v>11543</v>
      </c>
      <c r="L3718" t="s">
        <v>11544</v>
      </c>
    </row>
    <row r="3719" spans="1:12">
      <c r="A3719">
        <v>10663</v>
      </c>
      <c r="B3719" t="s">
        <v>12700</v>
      </c>
      <c r="C3719" t="s">
        <v>12701</v>
      </c>
      <c r="D3719" t="s">
        <v>14</v>
      </c>
      <c r="E3719" t="s">
        <v>12702</v>
      </c>
      <c r="F3719" t="s">
        <v>168</v>
      </c>
      <c r="G3719" t="str">
        <f>"8035010"</f>
        <v>0</v>
      </c>
      <c r="H3719">
        <v>700.0</v>
      </c>
      <c r="I3719">
        <v>0.0</v>
      </c>
      <c r="J3719" t="s">
        <v>6337</v>
      </c>
      <c r="K3719" t="s">
        <v>11543</v>
      </c>
      <c r="L3719" t="s">
        <v>11544</v>
      </c>
    </row>
    <row r="3720" spans="1:12">
      <c r="A3720">
        <v>10666</v>
      </c>
      <c r="B3720" t="s">
        <v>7856</v>
      </c>
      <c r="C3720" t="s">
        <v>12703</v>
      </c>
      <c r="D3720" t="s">
        <v>45</v>
      </c>
      <c r="E3720" t="s">
        <v>12704</v>
      </c>
      <c r="F3720" t="s">
        <v>168</v>
      </c>
      <c r="G3720" t="str">
        <f>"8035010"</f>
        <v>0</v>
      </c>
      <c r="H3720">
        <v>700.0</v>
      </c>
      <c r="I3720">
        <v>0.0</v>
      </c>
      <c r="J3720" t="s">
        <v>12705</v>
      </c>
      <c r="K3720" t="s">
        <v>11543</v>
      </c>
      <c r="L3720" t="s">
        <v>11544</v>
      </c>
    </row>
    <row r="3721" spans="1:12">
      <c r="A3721">
        <v>10667</v>
      </c>
      <c r="B3721" t="s">
        <v>12706</v>
      </c>
      <c r="C3721" t="s">
        <v>12707</v>
      </c>
      <c r="D3721" t="s">
        <v>14</v>
      </c>
      <c r="E3721" t="s">
        <v>12708</v>
      </c>
      <c r="F3721" t="s">
        <v>168</v>
      </c>
      <c r="G3721" t="str">
        <f>"8035010"</f>
        <v>0</v>
      </c>
      <c r="H3721">
        <v>700.0</v>
      </c>
      <c r="I3721">
        <v>0.0</v>
      </c>
      <c r="J3721" t="s">
        <v>12709</v>
      </c>
      <c r="K3721" t="s">
        <v>11543</v>
      </c>
      <c r="L3721" t="s">
        <v>11544</v>
      </c>
    </row>
    <row r="3722" spans="1:12">
      <c r="A3722">
        <v>10668</v>
      </c>
      <c r="B3722" t="s">
        <v>12710</v>
      </c>
      <c r="C3722" t="s">
        <v>12711</v>
      </c>
      <c r="D3722" t="s">
        <v>45</v>
      </c>
      <c r="E3722" t="s">
        <v>12712</v>
      </c>
      <c r="F3722" t="s">
        <v>168</v>
      </c>
      <c r="G3722" t="str">
        <f>"8035010"</f>
        <v>0</v>
      </c>
      <c r="H3722">
        <v>700.0</v>
      </c>
      <c r="I3722">
        <v>105.0</v>
      </c>
      <c r="J3722" t="s">
        <v>10614</v>
      </c>
      <c r="K3722" t="s">
        <v>11543</v>
      </c>
      <c r="L3722" t="s">
        <v>11544</v>
      </c>
    </row>
    <row r="3723" spans="1:12">
      <c r="A3723">
        <v>10671</v>
      </c>
      <c r="B3723" t="s">
        <v>12713</v>
      </c>
      <c r="C3723" t="s">
        <v>11516</v>
      </c>
      <c r="D3723" t="s">
        <v>14</v>
      </c>
      <c r="E3723" t="s">
        <v>12714</v>
      </c>
      <c r="F3723" t="s">
        <v>1806</v>
      </c>
      <c r="G3723" t="str">
        <f>"9014011"</f>
        <v>0</v>
      </c>
      <c r="H3723">
        <v>800.0</v>
      </c>
      <c r="I3723">
        <v>0.0</v>
      </c>
      <c r="J3723" t="s">
        <v>2160</v>
      </c>
      <c r="K3723" t="s">
        <v>11543</v>
      </c>
      <c r="L3723" t="s">
        <v>11544</v>
      </c>
    </row>
    <row r="3724" spans="1:12">
      <c r="A3724">
        <v>10672</v>
      </c>
      <c r="B3724" t="s">
        <v>12715</v>
      </c>
      <c r="C3724" t="s">
        <v>12716</v>
      </c>
      <c r="D3724" t="s">
        <v>14</v>
      </c>
      <c r="E3724" t="s">
        <v>12717</v>
      </c>
      <c r="F3724" t="s">
        <v>2231</v>
      </c>
      <c r="G3724" t="str">
        <f>"9022041"</f>
        <v>0</v>
      </c>
      <c r="H3724">
        <v>800.0</v>
      </c>
      <c r="I3724">
        <v>0.0</v>
      </c>
      <c r="J3724" t="s">
        <v>1489</v>
      </c>
      <c r="K3724" t="s">
        <v>11543</v>
      </c>
      <c r="L3724" t="s">
        <v>11544</v>
      </c>
    </row>
    <row r="3725" spans="1:12">
      <c r="A3725">
        <v>10673</v>
      </c>
      <c r="B3725" t="s">
        <v>3340</v>
      </c>
      <c r="C3725" t="s">
        <v>12718</v>
      </c>
      <c r="D3725" t="s">
        <v>14</v>
      </c>
      <c r="E3725" t="s">
        <v>12719</v>
      </c>
      <c r="F3725" t="s">
        <v>1163</v>
      </c>
      <c r="G3725" t="str">
        <f>"9015011"</f>
        <v>0</v>
      </c>
      <c r="H3725">
        <v>800.0</v>
      </c>
      <c r="I3725">
        <v>0.0</v>
      </c>
      <c r="J3725" t="s">
        <v>12253</v>
      </c>
      <c r="K3725" t="s">
        <v>11543</v>
      </c>
      <c r="L3725" t="s">
        <v>11544</v>
      </c>
    </row>
    <row r="3726" spans="1:12">
      <c r="A3726">
        <v>10674</v>
      </c>
      <c r="B3726" t="s">
        <v>12720</v>
      </c>
      <c r="C3726" t="s">
        <v>11953</v>
      </c>
      <c r="D3726" t="s">
        <v>45</v>
      </c>
      <c r="E3726" t="s">
        <v>12721</v>
      </c>
      <c r="F3726" t="s">
        <v>81</v>
      </c>
      <c r="G3726" t="str">
        <f>"0093021"</f>
        <v>0</v>
      </c>
      <c r="H3726">
        <v>800.0</v>
      </c>
      <c r="I3726">
        <v>0.0</v>
      </c>
      <c r="J3726" t="s">
        <v>6337</v>
      </c>
      <c r="K3726" t="s">
        <v>11543</v>
      </c>
      <c r="L3726" t="s">
        <v>11544</v>
      </c>
    </row>
    <row r="3727" spans="1:12">
      <c r="A3727">
        <v>10675</v>
      </c>
      <c r="B3727" t="s">
        <v>12722</v>
      </c>
      <c r="C3727" t="s">
        <v>12723</v>
      </c>
      <c r="D3727" t="s">
        <v>45</v>
      </c>
      <c r="E3727" t="s">
        <v>12724</v>
      </c>
      <c r="F3727" t="s">
        <v>1806</v>
      </c>
      <c r="G3727" t="str">
        <f>"9014011"</f>
        <v>0</v>
      </c>
      <c r="H3727">
        <v>800.0</v>
      </c>
      <c r="I3727">
        <v>250.0</v>
      </c>
      <c r="J3727" t="s">
        <v>12725</v>
      </c>
      <c r="K3727" t="s">
        <v>11543</v>
      </c>
      <c r="L3727" t="s">
        <v>11544</v>
      </c>
    </row>
    <row r="3728" spans="1:12">
      <c r="A3728">
        <v>10676</v>
      </c>
      <c r="B3728" t="s">
        <v>12726</v>
      </c>
      <c r="C3728" t="s">
        <v>12727</v>
      </c>
      <c r="D3728" t="s">
        <v>14</v>
      </c>
      <c r="E3728" t="s">
        <v>12728</v>
      </c>
      <c r="F3728" t="s">
        <v>1806</v>
      </c>
      <c r="G3728" t="str">
        <f>"9014011"</f>
        <v>0</v>
      </c>
      <c r="H3728">
        <v>800.0</v>
      </c>
      <c r="I3728">
        <v>0.0</v>
      </c>
      <c r="J3728" t="s">
        <v>12164</v>
      </c>
      <c r="K3728" t="s">
        <v>11543</v>
      </c>
      <c r="L3728" t="s">
        <v>11544</v>
      </c>
    </row>
    <row r="3729" spans="1:12">
      <c r="A3729">
        <v>10677</v>
      </c>
      <c r="B3729" t="s">
        <v>12729</v>
      </c>
      <c r="C3729" t="s">
        <v>12730</v>
      </c>
      <c r="D3729" t="s">
        <v>45</v>
      </c>
      <c r="E3729" t="s">
        <v>12731</v>
      </c>
      <c r="F3729" t="s">
        <v>2427</v>
      </c>
      <c r="G3729" t="str">
        <f>"0054021"</f>
        <v>0</v>
      </c>
      <c r="H3729">
        <v>1500.0</v>
      </c>
      <c r="I3729">
        <v>0.0</v>
      </c>
      <c r="J3729" t="s">
        <v>10068</v>
      </c>
      <c r="K3729" t="s">
        <v>11543</v>
      </c>
      <c r="L3729" t="s">
        <v>11544</v>
      </c>
    </row>
    <row r="3730" spans="1:12">
      <c r="A3730">
        <v>10678</v>
      </c>
      <c r="B3730" t="s">
        <v>12732</v>
      </c>
      <c r="C3730" t="s">
        <v>12733</v>
      </c>
      <c r="D3730" t="s">
        <v>14</v>
      </c>
      <c r="E3730" t="s">
        <v>12734</v>
      </c>
      <c r="F3730" t="s">
        <v>2427</v>
      </c>
      <c r="G3730" t="str">
        <f>"0054021"</f>
        <v>0</v>
      </c>
      <c r="H3730">
        <v>1500.0</v>
      </c>
      <c r="I3730">
        <v>0.0</v>
      </c>
      <c r="J3730" t="s">
        <v>11847</v>
      </c>
      <c r="K3730" t="s">
        <v>11543</v>
      </c>
      <c r="L3730" t="s">
        <v>11544</v>
      </c>
    </row>
    <row r="3731" spans="1:12">
      <c r="A3731">
        <v>10679</v>
      </c>
      <c r="B3731" t="s">
        <v>12735</v>
      </c>
      <c r="C3731" t="s">
        <v>12736</v>
      </c>
      <c r="D3731" t="s">
        <v>45</v>
      </c>
      <c r="E3731" t="s">
        <v>12737</v>
      </c>
      <c r="F3731" t="s">
        <v>2427</v>
      </c>
      <c r="G3731" t="str">
        <f>"0054021"</f>
        <v>0</v>
      </c>
      <c r="H3731">
        <v>1500.0</v>
      </c>
      <c r="I3731">
        <v>0.0</v>
      </c>
      <c r="J3731" t="s">
        <v>5583</v>
      </c>
      <c r="K3731" t="s">
        <v>11543</v>
      </c>
      <c r="L3731" t="s">
        <v>11544</v>
      </c>
    </row>
    <row r="3732" spans="1:12">
      <c r="A3732">
        <v>10680</v>
      </c>
      <c r="B3732" t="s">
        <v>962</v>
      </c>
      <c r="C3732" t="s">
        <v>12738</v>
      </c>
      <c r="D3732" t="s">
        <v>45</v>
      </c>
      <c r="E3732" t="s">
        <v>12739</v>
      </c>
      <c r="F3732" t="s">
        <v>12740</v>
      </c>
      <c r="G3732" t="str">
        <f>"0036083"</f>
        <v>0</v>
      </c>
      <c r="H3732">
        <v>1500.0</v>
      </c>
      <c r="I3732">
        <v>195.0</v>
      </c>
      <c r="J3732" t="s">
        <v>4227</v>
      </c>
      <c r="K3732" t="s">
        <v>11543</v>
      </c>
      <c r="L3732" t="s">
        <v>11544</v>
      </c>
    </row>
    <row r="3733" spans="1:12">
      <c r="A3733">
        <v>10681</v>
      </c>
      <c r="B3733" t="s">
        <v>12741</v>
      </c>
      <c r="C3733" t="s">
        <v>12742</v>
      </c>
      <c r="D3733" t="s">
        <v>14</v>
      </c>
      <c r="E3733" t="s">
        <v>12743</v>
      </c>
      <c r="F3733" t="s">
        <v>2427</v>
      </c>
      <c r="G3733" t="str">
        <f>"0054021"</f>
        <v>0</v>
      </c>
      <c r="H3733">
        <v>1500.0</v>
      </c>
      <c r="I3733">
        <v>0.0</v>
      </c>
      <c r="J3733" t="s">
        <v>3732</v>
      </c>
      <c r="K3733" t="s">
        <v>11543</v>
      </c>
      <c r="L3733" t="s">
        <v>11544</v>
      </c>
    </row>
    <row r="3734" spans="1:12">
      <c r="A3734">
        <v>10682</v>
      </c>
      <c r="B3734" t="s">
        <v>12744</v>
      </c>
      <c r="C3734" t="s">
        <v>12745</v>
      </c>
      <c r="D3734" t="s">
        <v>45</v>
      </c>
      <c r="E3734" t="s">
        <v>12746</v>
      </c>
      <c r="F3734" t="s">
        <v>3890</v>
      </c>
      <c r="G3734" t="str">
        <f>"0054010"</f>
        <v>0</v>
      </c>
      <c r="H3734">
        <v>1500.0</v>
      </c>
      <c r="I3734">
        <v>0.0</v>
      </c>
      <c r="J3734" t="s">
        <v>530</v>
      </c>
      <c r="K3734" t="s">
        <v>11543</v>
      </c>
      <c r="L3734" t="s">
        <v>11544</v>
      </c>
    </row>
    <row r="3735" spans="1:12">
      <c r="A3735">
        <v>10683</v>
      </c>
      <c r="B3735" t="s">
        <v>12747</v>
      </c>
      <c r="C3735" t="s">
        <v>12748</v>
      </c>
      <c r="D3735" t="s">
        <v>45</v>
      </c>
      <c r="E3735" t="s">
        <v>12749</v>
      </c>
      <c r="F3735" t="s">
        <v>195</v>
      </c>
      <c r="G3735" t="str">
        <f>"0017051"</f>
        <v>0</v>
      </c>
      <c r="H3735">
        <v>1100.0</v>
      </c>
      <c r="I3735">
        <v>0.0</v>
      </c>
      <c r="J3735" t="s">
        <v>4231</v>
      </c>
      <c r="K3735" t="s">
        <v>11543</v>
      </c>
      <c r="L3735" t="s">
        <v>11544</v>
      </c>
    </row>
    <row r="3736" spans="1:12">
      <c r="A3736">
        <v>10684</v>
      </c>
      <c r="B3736" t="s">
        <v>12750</v>
      </c>
      <c r="C3736" t="s">
        <v>12751</v>
      </c>
      <c r="D3736" t="s">
        <v>45</v>
      </c>
      <c r="E3736" t="s">
        <v>12752</v>
      </c>
      <c r="F3736" t="s">
        <v>2427</v>
      </c>
      <c r="G3736" t="str">
        <f>"0054021"</f>
        <v>0</v>
      </c>
      <c r="H3736">
        <v>1500.0</v>
      </c>
      <c r="I3736">
        <v>0.0</v>
      </c>
      <c r="J3736" t="s">
        <v>514</v>
      </c>
      <c r="K3736" t="s">
        <v>11543</v>
      </c>
      <c r="L3736" t="s">
        <v>11544</v>
      </c>
    </row>
    <row r="3737" spans="1:12">
      <c r="A3737">
        <v>10685</v>
      </c>
      <c r="B3737" t="s">
        <v>12753</v>
      </c>
      <c r="C3737" t="s">
        <v>12754</v>
      </c>
      <c r="D3737" t="s">
        <v>45</v>
      </c>
      <c r="E3737" t="s">
        <v>12755</v>
      </c>
      <c r="F3737" t="s">
        <v>2427</v>
      </c>
      <c r="G3737" t="str">
        <f>"0054021"</f>
        <v>0</v>
      </c>
      <c r="H3737">
        <v>1500.0</v>
      </c>
      <c r="I3737">
        <v>0.0</v>
      </c>
      <c r="J3737" t="s">
        <v>530</v>
      </c>
      <c r="K3737" t="s">
        <v>11543</v>
      </c>
      <c r="L3737" t="s">
        <v>11544</v>
      </c>
    </row>
    <row r="3738" spans="1:12">
      <c r="A3738">
        <v>10686</v>
      </c>
      <c r="B3738" t="s">
        <v>12756</v>
      </c>
      <c r="C3738" t="s">
        <v>12757</v>
      </c>
      <c r="D3738" t="s">
        <v>45</v>
      </c>
      <c r="E3738" t="s">
        <v>12758</v>
      </c>
      <c r="F3738" t="s">
        <v>2427</v>
      </c>
      <c r="G3738" t="str">
        <f>"0054021"</f>
        <v>0</v>
      </c>
      <c r="H3738">
        <v>1500.0</v>
      </c>
      <c r="I3738">
        <v>0.0</v>
      </c>
      <c r="J3738" t="s">
        <v>12759</v>
      </c>
      <c r="K3738" t="s">
        <v>11543</v>
      </c>
      <c r="L3738" t="s">
        <v>11544</v>
      </c>
    </row>
    <row r="3739" spans="1:12">
      <c r="A3739">
        <v>10687</v>
      </c>
      <c r="B3739" t="s">
        <v>12760</v>
      </c>
      <c r="C3739" t="s">
        <v>12761</v>
      </c>
      <c r="D3739" t="s">
        <v>45</v>
      </c>
      <c r="E3739" t="s">
        <v>12762</v>
      </c>
      <c r="F3739" t="s">
        <v>2427</v>
      </c>
      <c r="G3739" t="str">
        <f>"0054021"</f>
        <v>0</v>
      </c>
      <c r="H3739">
        <v>1500.0</v>
      </c>
      <c r="I3739">
        <v>0.0</v>
      </c>
      <c r="J3739" t="s">
        <v>12649</v>
      </c>
      <c r="K3739" t="s">
        <v>11543</v>
      </c>
      <c r="L3739" t="s">
        <v>11544</v>
      </c>
    </row>
    <row r="3740" spans="1:12">
      <c r="A3740">
        <v>10688</v>
      </c>
      <c r="B3740" t="s">
        <v>3702</v>
      </c>
      <c r="C3740" t="s">
        <v>12763</v>
      </c>
      <c r="D3740" t="s">
        <v>45</v>
      </c>
      <c r="E3740" t="s">
        <v>12764</v>
      </c>
      <c r="F3740" t="s">
        <v>2427</v>
      </c>
      <c r="G3740" t="str">
        <f>"0054021"</f>
        <v>0</v>
      </c>
      <c r="H3740">
        <v>1500.0</v>
      </c>
      <c r="I3740">
        <v>0.0</v>
      </c>
      <c r="J3740" t="s">
        <v>1448</v>
      </c>
      <c r="K3740" t="s">
        <v>11543</v>
      </c>
      <c r="L3740" t="s">
        <v>11544</v>
      </c>
    </row>
    <row r="3741" spans="1:12">
      <c r="A3741">
        <v>10689</v>
      </c>
      <c r="B3741" t="s">
        <v>12765</v>
      </c>
      <c r="C3741" t="s">
        <v>12766</v>
      </c>
      <c r="D3741" t="s">
        <v>14</v>
      </c>
      <c r="E3741" t="s">
        <v>12767</v>
      </c>
      <c r="F3741" t="s">
        <v>2427</v>
      </c>
      <c r="G3741" t="str">
        <f>"0054021"</f>
        <v>0</v>
      </c>
      <c r="H3741">
        <v>1500.0</v>
      </c>
      <c r="I3741">
        <v>0.0</v>
      </c>
      <c r="J3741" t="s">
        <v>6898</v>
      </c>
      <c r="K3741" t="s">
        <v>11543</v>
      </c>
      <c r="L3741" t="s">
        <v>11544</v>
      </c>
    </row>
    <row r="3742" spans="1:12">
      <c r="A3742">
        <v>10690</v>
      </c>
      <c r="B3742" t="s">
        <v>12768</v>
      </c>
      <c r="C3742" t="s">
        <v>12769</v>
      </c>
      <c r="D3742" t="s">
        <v>45</v>
      </c>
      <c r="E3742" t="s">
        <v>12770</v>
      </c>
      <c r="F3742" t="s">
        <v>195</v>
      </c>
      <c r="G3742" t="str">
        <f>"0017051"</f>
        <v>0</v>
      </c>
      <c r="H3742">
        <v>900.0</v>
      </c>
      <c r="I3742">
        <v>0.0</v>
      </c>
      <c r="J3742" t="s">
        <v>5780</v>
      </c>
      <c r="K3742" t="s">
        <v>11543</v>
      </c>
      <c r="L3742" t="s">
        <v>11544</v>
      </c>
    </row>
    <row r="3743" spans="1:12">
      <c r="A3743">
        <v>10692</v>
      </c>
      <c r="B3743" t="s">
        <v>5016</v>
      </c>
      <c r="C3743" t="s">
        <v>9181</v>
      </c>
      <c r="D3743" t="s">
        <v>14</v>
      </c>
      <c r="E3743" t="s">
        <v>12771</v>
      </c>
      <c r="F3743" t="s">
        <v>3118</v>
      </c>
      <c r="G3743" t="str">
        <f>"0017031"</f>
        <v>0</v>
      </c>
      <c r="H3743">
        <v>1500.0</v>
      </c>
      <c r="I3743">
        <v>0.0</v>
      </c>
      <c r="J3743" t="s">
        <v>12772</v>
      </c>
      <c r="K3743" t="s">
        <v>11543</v>
      </c>
      <c r="L3743" t="s">
        <v>11544</v>
      </c>
    </row>
    <row r="3744" spans="1:12">
      <c r="A3744">
        <v>10693</v>
      </c>
      <c r="B3744" t="s">
        <v>12773</v>
      </c>
      <c r="C3744" t="s">
        <v>12774</v>
      </c>
      <c r="D3744" t="s">
        <v>45</v>
      </c>
      <c r="E3744" t="s">
        <v>12775</v>
      </c>
      <c r="F3744" t="s">
        <v>2427</v>
      </c>
      <c r="G3744" t="str">
        <f>"0054021"</f>
        <v>0</v>
      </c>
      <c r="H3744">
        <v>1500.0</v>
      </c>
      <c r="I3744">
        <v>0.0</v>
      </c>
      <c r="J3744" t="s">
        <v>8680</v>
      </c>
      <c r="K3744" t="s">
        <v>11543</v>
      </c>
      <c r="L3744" t="s">
        <v>11544</v>
      </c>
    </row>
    <row r="3745" spans="1:12">
      <c r="A3745">
        <v>10694</v>
      </c>
      <c r="B3745" t="s">
        <v>12776</v>
      </c>
      <c r="C3745" t="s">
        <v>12777</v>
      </c>
      <c r="D3745" t="s">
        <v>45</v>
      </c>
      <c r="E3745" t="s">
        <v>12778</v>
      </c>
      <c r="F3745" t="s">
        <v>2427</v>
      </c>
      <c r="G3745" t="str">
        <f>"0054021"</f>
        <v>0</v>
      </c>
      <c r="H3745">
        <v>1500.0</v>
      </c>
      <c r="I3745">
        <v>0.0</v>
      </c>
      <c r="J3745" t="s">
        <v>5885</v>
      </c>
      <c r="K3745" t="s">
        <v>11543</v>
      </c>
      <c r="L3745" t="s">
        <v>11544</v>
      </c>
    </row>
    <row r="3746" spans="1:12">
      <c r="A3746">
        <v>10695</v>
      </c>
      <c r="B3746" t="s">
        <v>7332</v>
      </c>
      <c r="C3746" t="s">
        <v>12779</v>
      </c>
      <c r="D3746" t="s">
        <v>14</v>
      </c>
      <c r="E3746" t="s">
        <v>12780</v>
      </c>
      <c r="F3746" t="s">
        <v>195</v>
      </c>
      <c r="G3746" t="str">
        <f>"0017051"</f>
        <v>0</v>
      </c>
      <c r="H3746">
        <v>1500.0</v>
      </c>
      <c r="I3746">
        <v>0.0</v>
      </c>
      <c r="J3746" t="s">
        <v>11683</v>
      </c>
      <c r="K3746" t="s">
        <v>11543</v>
      </c>
      <c r="L3746" t="s">
        <v>11544</v>
      </c>
    </row>
    <row r="3747" spans="1:12">
      <c r="A3747">
        <v>10698</v>
      </c>
      <c r="B3747" t="s">
        <v>12781</v>
      </c>
      <c r="C3747" t="s">
        <v>12782</v>
      </c>
      <c r="D3747" t="s">
        <v>14</v>
      </c>
      <c r="E3747" t="s">
        <v>12783</v>
      </c>
      <c r="F3747" t="s">
        <v>36</v>
      </c>
      <c r="G3747" t="str">
        <f>"6034011"</f>
        <v>0</v>
      </c>
      <c r="H3747">
        <v>700.0</v>
      </c>
      <c r="I3747">
        <v>0.0</v>
      </c>
      <c r="J3747" t="s">
        <v>12784</v>
      </c>
      <c r="K3747" t="s">
        <v>11543</v>
      </c>
      <c r="L3747" t="s">
        <v>11544</v>
      </c>
    </row>
    <row r="3748" spans="1:12">
      <c r="A3748">
        <v>10699</v>
      </c>
      <c r="B3748" t="s">
        <v>12785</v>
      </c>
      <c r="C3748" t="s">
        <v>12786</v>
      </c>
      <c r="D3748" t="s">
        <v>45</v>
      </c>
      <c r="E3748" t="s">
        <v>12787</v>
      </c>
      <c r="F3748" t="s">
        <v>81</v>
      </c>
      <c r="G3748" t="str">
        <f>"0093021"</f>
        <v>0</v>
      </c>
      <c r="H3748">
        <v>900.0</v>
      </c>
      <c r="I3748">
        <v>0.0</v>
      </c>
      <c r="J3748" t="s">
        <v>530</v>
      </c>
      <c r="K3748" t="s">
        <v>11543</v>
      </c>
      <c r="L3748" t="s">
        <v>11544</v>
      </c>
    </row>
    <row r="3749" spans="1:12">
      <c r="A3749">
        <v>10700</v>
      </c>
      <c r="B3749" t="s">
        <v>12788</v>
      </c>
      <c r="C3749" t="s">
        <v>12789</v>
      </c>
      <c r="D3749" t="s">
        <v>45</v>
      </c>
      <c r="E3749" t="s">
        <v>12790</v>
      </c>
      <c r="F3749" t="s">
        <v>331</v>
      </c>
      <c r="G3749" t="str">
        <f>"0101300"</f>
        <v>0</v>
      </c>
      <c r="H3749">
        <v>800.0</v>
      </c>
      <c r="I3749">
        <v>0.0</v>
      </c>
      <c r="J3749" t="s">
        <v>11707</v>
      </c>
      <c r="K3749" t="s">
        <v>11543</v>
      </c>
      <c r="L3749" t="s">
        <v>11544</v>
      </c>
    </row>
    <row r="3750" spans="1:12">
      <c r="A3750">
        <v>10701</v>
      </c>
      <c r="B3750" t="s">
        <v>12791</v>
      </c>
      <c r="C3750" t="s">
        <v>12792</v>
      </c>
      <c r="D3750" t="s">
        <v>45</v>
      </c>
      <c r="E3750" t="s">
        <v>12793</v>
      </c>
      <c r="F3750" t="s">
        <v>81</v>
      </c>
      <c r="G3750" t="str">
        <f>"0093021"</f>
        <v>0</v>
      </c>
      <c r="H3750">
        <v>800.0</v>
      </c>
      <c r="I3750">
        <v>0.0</v>
      </c>
      <c r="J3750" t="s">
        <v>48</v>
      </c>
      <c r="K3750" t="s">
        <v>11543</v>
      </c>
      <c r="L3750" t="s">
        <v>11544</v>
      </c>
    </row>
    <row r="3751" spans="1:12">
      <c r="A3751">
        <v>10702</v>
      </c>
      <c r="B3751" t="s">
        <v>12794</v>
      </c>
      <c r="C3751" t="s">
        <v>8157</v>
      </c>
      <c r="D3751" t="s">
        <v>14</v>
      </c>
      <c r="E3751" t="s">
        <v>12795</v>
      </c>
      <c r="F3751" t="s">
        <v>81</v>
      </c>
      <c r="G3751" t="str">
        <f>"0093021"</f>
        <v>0</v>
      </c>
      <c r="H3751">
        <v>900.0</v>
      </c>
      <c r="I3751">
        <v>0.0</v>
      </c>
      <c r="J3751" t="s">
        <v>530</v>
      </c>
      <c r="K3751" t="s">
        <v>11543</v>
      </c>
      <c r="L3751" t="s">
        <v>11544</v>
      </c>
    </row>
    <row r="3752" spans="1:12">
      <c r="A3752">
        <v>10703</v>
      </c>
      <c r="B3752" t="s">
        <v>12796</v>
      </c>
      <c r="C3752" t="s">
        <v>12797</v>
      </c>
      <c r="D3752" t="s">
        <v>14</v>
      </c>
      <c r="E3752" t="s">
        <v>12798</v>
      </c>
      <c r="F3752" t="s">
        <v>331</v>
      </c>
      <c r="G3752" t="str">
        <f>"0101300"</f>
        <v>0</v>
      </c>
      <c r="H3752">
        <v>800.0</v>
      </c>
      <c r="I3752">
        <v>0.0</v>
      </c>
      <c r="J3752" t="s">
        <v>8271</v>
      </c>
      <c r="K3752" t="s">
        <v>11543</v>
      </c>
      <c r="L3752" t="s">
        <v>11544</v>
      </c>
    </row>
    <row r="3753" spans="1:12">
      <c r="A3753">
        <v>10704</v>
      </c>
      <c r="B3753" t="s">
        <v>12799</v>
      </c>
      <c r="C3753" t="s">
        <v>12800</v>
      </c>
      <c r="D3753" t="s">
        <v>45</v>
      </c>
      <c r="E3753" t="s">
        <v>12801</v>
      </c>
      <c r="F3753" t="s">
        <v>331</v>
      </c>
      <c r="G3753" t="str">
        <f>"0101300"</f>
        <v>0</v>
      </c>
      <c r="H3753">
        <v>800.0</v>
      </c>
      <c r="I3753">
        <v>0.0</v>
      </c>
      <c r="J3753" t="s">
        <v>12802</v>
      </c>
      <c r="K3753" t="s">
        <v>11543</v>
      </c>
      <c r="L3753" t="s">
        <v>11544</v>
      </c>
    </row>
    <row r="3754" spans="1:12">
      <c r="A3754">
        <v>10705</v>
      </c>
      <c r="B3754" t="s">
        <v>12803</v>
      </c>
      <c r="C3754" t="s">
        <v>12804</v>
      </c>
      <c r="D3754" t="s">
        <v>45</v>
      </c>
      <c r="E3754" t="s">
        <v>12805</v>
      </c>
      <c r="F3754" t="s">
        <v>331</v>
      </c>
      <c r="G3754" t="str">
        <f>"0101300"</f>
        <v>0</v>
      </c>
      <c r="H3754">
        <v>800.0</v>
      </c>
      <c r="I3754">
        <v>400.0</v>
      </c>
      <c r="J3754" t="s">
        <v>12581</v>
      </c>
      <c r="K3754" t="s">
        <v>11543</v>
      </c>
      <c r="L3754" t="s">
        <v>11544</v>
      </c>
    </row>
    <row r="3755" spans="1:12">
      <c r="A3755">
        <v>10706</v>
      </c>
      <c r="B3755" t="s">
        <v>12806</v>
      </c>
      <c r="C3755" t="s">
        <v>12807</v>
      </c>
      <c r="D3755" t="s">
        <v>14</v>
      </c>
      <c r="E3755" t="s">
        <v>12808</v>
      </c>
      <c r="F3755" t="s">
        <v>331</v>
      </c>
      <c r="G3755" t="str">
        <f>"0101300"</f>
        <v>0</v>
      </c>
      <c r="H3755">
        <v>800.0</v>
      </c>
      <c r="I3755">
        <v>0.0</v>
      </c>
      <c r="J3755" t="s">
        <v>12280</v>
      </c>
      <c r="K3755" t="s">
        <v>11543</v>
      </c>
      <c r="L3755" t="s">
        <v>11544</v>
      </c>
    </row>
    <row r="3756" spans="1:12">
      <c r="A3756">
        <v>10707</v>
      </c>
      <c r="B3756" t="s">
        <v>12809</v>
      </c>
      <c r="C3756" t="s">
        <v>12810</v>
      </c>
      <c r="D3756" t="s">
        <v>45</v>
      </c>
      <c r="E3756" t="s">
        <v>12811</v>
      </c>
      <c r="F3756" t="s">
        <v>10113</v>
      </c>
      <c r="G3756" t="str">
        <f>"0103066"</f>
        <v>0</v>
      </c>
      <c r="H3756">
        <v>2000.0</v>
      </c>
      <c r="I3756">
        <v>0.0</v>
      </c>
      <c r="J3756" t="s">
        <v>6683</v>
      </c>
      <c r="K3756" t="s">
        <v>11543</v>
      </c>
      <c r="L3756" t="s">
        <v>11544</v>
      </c>
    </row>
    <row r="3757" spans="1:12">
      <c r="A3757">
        <v>10708</v>
      </c>
      <c r="B3757" t="s">
        <v>1090</v>
      </c>
      <c r="C3757" t="s">
        <v>12812</v>
      </c>
      <c r="D3757" t="s">
        <v>14</v>
      </c>
      <c r="E3757" t="s">
        <v>12813</v>
      </c>
      <c r="F3757" t="s">
        <v>10113</v>
      </c>
      <c r="G3757" t="str">
        <f>"0103066"</f>
        <v>0</v>
      </c>
      <c r="H3757">
        <v>2000.0</v>
      </c>
      <c r="I3757">
        <v>0.0</v>
      </c>
      <c r="J3757" t="s">
        <v>12814</v>
      </c>
      <c r="K3757" t="s">
        <v>11543</v>
      </c>
      <c r="L3757" t="s">
        <v>11544</v>
      </c>
    </row>
    <row r="3758" spans="1:12">
      <c r="A3758">
        <v>10709</v>
      </c>
      <c r="B3758" t="s">
        <v>12815</v>
      </c>
      <c r="C3758" t="s">
        <v>1384</v>
      </c>
      <c r="D3758" t="s">
        <v>14</v>
      </c>
      <c r="E3758" t="s">
        <v>12816</v>
      </c>
      <c r="F3758" t="s">
        <v>10113</v>
      </c>
      <c r="G3758" t="str">
        <f>"0103066"</f>
        <v>0</v>
      </c>
      <c r="H3758">
        <v>1800.0</v>
      </c>
      <c r="I3758">
        <v>0.0</v>
      </c>
      <c r="J3758" t="s">
        <v>12253</v>
      </c>
      <c r="K3758" t="s">
        <v>11543</v>
      </c>
      <c r="L3758" t="s">
        <v>11544</v>
      </c>
    </row>
    <row r="3759" spans="1:12">
      <c r="A3759">
        <v>11017</v>
      </c>
      <c r="B3759" t="s">
        <v>12817</v>
      </c>
      <c r="C3759" t="s">
        <v>12818</v>
      </c>
      <c r="D3759" t="s">
        <v>45</v>
      </c>
      <c r="E3759" t="s">
        <v>12819</v>
      </c>
      <c r="F3759" t="s">
        <v>5990</v>
      </c>
      <c r="G3759" t="str">
        <f>"0084021"</f>
        <v>0</v>
      </c>
      <c r="H3759">
        <v>700.0</v>
      </c>
      <c r="I3759">
        <v>0.0</v>
      </c>
      <c r="J3759" t="s">
        <v>12820</v>
      </c>
      <c r="K3759" t="s">
        <v>12821</v>
      </c>
      <c r="L3759" t="s">
        <v>11544</v>
      </c>
    </row>
    <row r="3760" spans="1:12">
      <c r="A3760">
        <v>11059</v>
      </c>
      <c r="B3760" t="s">
        <v>12822</v>
      </c>
      <c r="C3760" t="s">
        <v>12823</v>
      </c>
      <c r="D3760" t="s">
        <v>45</v>
      </c>
      <c r="E3760" t="s">
        <v>12824</v>
      </c>
      <c r="F3760" t="s">
        <v>1652</v>
      </c>
      <c r="G3760" t="str">
        <f>"8026041"</f>
        <v>0</v>
      </c>
      <c r="H3760">
        <v>800.0</v>
      </c>
      <c r="I3760">
        <v>0.0</v>
      </c>
      <c r="J3760" t="s">
        <v>10614</v>
      </c>
      <c r="K3760" t="s">
        <v>12821</v>
      </c>
      <c r="L3760" t="s">
        <v>11544</v>
      </c>
    </row>
    <row r="3761" spans="1:12">
      <c r="A3761">
        <v>11068</v>
      </c>
      <c r="B3761" t="s">
        <v>12825</v>
      </c>
      <c r="C3761" t="s">
        <v>12826</v>
      </c>
      <c r="D3761" t="s">
        <v>14</v>
      </c>
      <c r="E3761" t="s">
        <v>12827</v>
      </c>
      <c r="F3761" t="s">
        <v>1652</v>
      </c>
      <c r="G3761" t="str">
        <f>"8026041"</f>
        <v>0</v>
      </c>
      <c r="H3761">
        <v>800.0</v>
      </c>
      <c r="I3761">
        <v>0.0</v>
      </c>
      <c r="J3761" t="s">
        <v>12820</v>
      </c>
      <c r="K3761" t="s">
        <v>12821</v>
      </c>
      <c r="L3761" t="s">
        <v>11544</v>
      </c>
    </row>
    <row r="3762" spans="1:12">
      <c r="A3762">
        <v>11071</v>
      </c>
      <c r="B3762" t="s">
        <v>12828</v>
      </c>
      <c r="C3762" t="s">
        <v>12829</v>
      </c>
      <c r="D3762" t="s">
        <v>14</v>
      </c>
      <c r="E3762" t="s">
        <v>12830</v>
      </c>
      <c r="F3762" t="s">
        <v>1652</v>
      </c>
      <c r="G3762" t="str">
        <f>"8026041"</f>
        <v>0</v>
      </c>
      <c r="H3762">
        <v>800.0</v>
      </c>
      <c r="I3762">
        <v>0.0</v>
      </c>
      <c r="J3762" t="s">
        <v>12641</v>
      </c>
      <c r="K3762" t="s">
        <v>12821</v>
      </c>
      <c r="L3762" t="s">
        <v>11544</v>
      </c>
    </row>
    <row r="3763" spans="1:12">
      <c r="A3763">
        <v>11080</v>
      </c>
      <c r="B3763" t="s">
        <v>12831</v>
      </c>
      <c r="C3763" t="s">
        <v>12832</v>
      </c>
      <c r="D3763" t="s">
        <v>45</v>
      </c>
      <c r="E3763" t="s">
        <v>12833</v>
      </c>
      <c r="F3763" t="s">
        <v>1652</v>
      </c>
      <c r="G3763" t="str">
        <f>"8026041"</f>
        <v>0</v>
      </c>
      <c r="H3763">
        <v>800.0</v>
      </c>
      <c r="I3763">
        <v>0.0</v>
      </c>
      <c r="J3763" t="s">
        <v>10805</v>
      </c>
      <c r="K3763" t="s">
        <v>12821</v>
      </c>
      <c r="L3763" t="s">
        <v>11544</v>
      </c>
    </row>
    <row r="3764" spans="1:12">
      <c r="A3764">
        <v>11083</v>
      </c>
      <c r="B3764" t="s">
        <v>12834</v>
      </c>
      <c r="C3764" t="s">
        <v>10557</v>
      </c>
      <c r="D3764" t="s">
        <v>45</v>
      </c>
      <c r="E3764" t="s">
        <v>12835</v>
      </c>
      <c r="F3764" t="s">
        <v>1652</v>
      </c>
      <c r="G3764" t="str">
        <f>"8026041"</f>
        <v>0</v>
      </c>
      <c r="H3764">
        <v>800.0</v>
      </c>
      <c r="I3764">
        <v>0.0</v>
      </c>
      <c r="J3764" t="s">
        <v>8470</v>
      </c>
      <c r="K3764" t="s">
        <v>12821</v>
      </c>
      <c r="L3764" t="s">
        <v>11544</v>
      </c>
    </row>
    <row r="3765" spans="1:12">
      <c r="A3765">
        <v>11092</v>
      </c>
      <c r="B3765" t="s">
        <v>10720</v>
      </c>
      <c r="C3765" t="s">
        <v>12836</v>
      </c>
      <c r="D3765" t="s">
        <v>14</v>
      </c>
      <c r="E3765" t="s">
        <v>12837</v>
      </c>
      <c r="F3765" t="s">
        <v>1652</v>
      </c>
      <c r="G3765" t="str">
        <f>"8026041"</f>
        <v>0</v>
      </c>
      <c r="H3765">
        <v>800.0</v>
      </c>
      <c r="I3765">
        <v>0.0</v>
      </c>
      <c r="J3765" t="s">
        <v>12838</v>
      </c>
      <c r="K3765" t="s">
        <v>12821</v>
      </c>
      <c r="L3765" t="s">
        <v>11544</v>
      </c>
    </row>
    <row r="3766" spans="1:12">
      <c r="A3766">
        <v>11097</v>
      </c>
      <c r="B3766" t="s">
        <v>12839</v>
      </c>
      <c r="C3766" t="s">
        <v>12840</v>
      </c>
      <c r="D3766" t="s">
        <v>14</v>
      </c>
      <c r="E3766" t="s">
        <v>12841</v>
      </c>
      <c r="F3766" t="s">
        <v>31</v>
      </c>
      <c r="G3766" t="str">
        <f>"0103050"</f>
        <v>0</v>
      </c>
      <c r="H3766">
        <v>800.0</v>
      </c>
      <c r="I3766">
        <v>0.0</v>
      </c>
      <c r="J3766" t="s">
        <v>5222</v>
      </c>
      <c r="K3766">
        <v>172</v>
      </c>
      <c r="L3766" t="s">
        <v>11804</v>
      </c>
    </row>
    <row r="3767" spans="1:12">
      <c r="A3767">
        <v>11269</v>
      </c>
      <c r="B3767" t="s">
        <v>12842</v>
      </c>
      <c r="C3767" t="s">
        <v>12843</v>
      </c>
      <c r="D3767" t="s">
        <v>45</v>
      </c>
      <c r="E3767" t="s">
        <v>12844</v>
      </c>
      <c r="F3767" t="s">
        <v>349</v>
      </c>
      <c r="G3767" t="str">
        <f>"9011040"</f>
        <v>0</v>
      </c>
      <c r="H3767">
        <v>700.0</v>
      </c>
      <c r="I3767">
        <v>0.0</v>
      </c>
      <c r="J3767" t="s">
        <v>569</v>
      </c>
      <c r="K3767" t="s">
        <v>11543</v>
      </c>
      <c r="L3767" t="s">
        <v>11544</v>
      </c>
    </row>
    <row r="3768" spans="1:12">
      <c r="A3768">
        <v>11360</v>
      </c>
      <c r="B3768" t="s">
        <v>12845</v>
      </c>
      <c r="C3768" t="s">
        <v>12846</v>
      </c>
      <c r="D3768" t="s">
        <v>45</v>
      </c>
      <c r="E3768" t="s">
        <v>12847</v>
      </c>
      <c r="F3768" t="s">
        <v>62</v>
      </c>
      <c r="G3768" t="str">
        <f>"0051010"</f>
        <v>0</v>
      </c>
      <c r="H3768">
        <v>800.0</v>
      </c>
      <c r="I3768">
        <v>0.0</v>
      </c>
      <c r="J3768" t="s">
        <v>11783</v>
      </c>
      <c r="K3768" t="s">
        <v>11543</v>
      </c>
      <c r="L3768" t="s">
        <v>11544</v>
      </c>
    </row>
    <row r="3769" spans="1:12">
      <c r="A3769">
        <v>11361</v>
      </c>
      <c r="B3769" t="s">
        <v>12848</v>
      </c>
      <c r="C3769" t="s">
        <v>9125</v>
      </c>
      <c r="D3769" t="s">
        <v>45</v>
      </c>
      <c r="E3769" t="s">
        <v>12849</v>
      </c>
      <c r="F3769" t="s">
        <v>62</v>
      </c>
      <c r="G3769" t="str">
        <f>"0051010"</f>
        <v>0</v>
      </c>
      <c r="H3769">
        <v>800.0</v>
      </c>
      <c r="I3769">
        <v>75.0</v>
      </c>
      <c r="J3769" t="s">
        <v>6683</v>
      </c>
      <c r="K3769" t="s">
        <v>11543</v>
      </c>
      <c r="L3769" t="s">
        <v>11544</v>
      </c>
    </row>
    <row r="3770" spans="1:12">
      <c r="A3770">
        <v>11362</v>
      </c>
      <c r="B3770" t="s">
        <v>12850</v>
      </c>
      <c r="C3770" t="s">
        <v>12851</v>
      </c>
      <c r="D3770" t="s">
        <v>45</v>
      </c>
      <c r="E3770" t="s">
        <v>12852</v>
      </c>
      <c r="F3770" t="s">
        <v>62</v>
      </c>
      <c r="G3770" t="str">
        <f>"0051010"</f>
        <v>0</v>
      </c>
      <c r="H3770">
        <v>800.0</v>
      </c>
      <c r="I3770">
        <v>120.0</v>
      </c>
      <c r="J3770" t="s">
        <v>6683</v>
      </c>
      <c r="K3770" t="s">
        <v>11543</v>
      </c>
      <c r="L3770" t="s">
        <v>11544</v>
      </c>
    </row>
    <row r="3771" spans="1:12">
      <c r="A3771">
        <v>11363</v>
      </c>
      <c r="B3771" t="s">
        <v>12853</v>
      </c>
      <c r="C3771" t="s">
        <v>4304</v>
      </c>
      <c r="D3771" t="s">
        <v>45</v>
      </c>
      <c r="E3771" t="s">
        <v>12854</v>
      </c>
      <c r="F3771" t="s">
        <v>62</v>
      </c>
      <c r="G3771" t="str">
        <f>"0051010"</f>
        <v>0</v>
      </c>
      <c r="H3771">
        <v>800.0</v>
      </c>
      <c r="I3771">
        <v>0.0</v>
      </c>
      <c r="J3771" t="s">
        <v>8055</v>
      </c>
      <c r="K3771" t="s">
        <v>11543</v>
      </c>
      <c r="L3771" t="s">
        <v>11544</v>
      </c>
    </row>
    <row r="3772" spans="1:12">
      <c r="A3772">
        <v>11364</v>
      </c>
      <c r="B3772" t="s">
        <v>7129</v>
      </c>
      <c r="C3772" t="s">
        <v>1055</v>
      </c>
      <c r="D3772" t="s">
        <v>14</v>
      </c>
      <c r="E3772" t="s">
        <v>12855</v>
      </c>
      <c r="F3772" t="s">
        <v>62</v>
      </c>
      <c r="G3772" t="str">
        <f>"0051010"</f>
        <v>0</v>
      </c>
      <c r="H3772">
        <v>800.0</v>
      </c>
      <c r="I3772">
        <v>0.0</v>
      </c>
      <c r="J3772" t="s">
        <v>12668</v>
      </c>
      <c r="K3772" t="s">
        <v>11543</v>
      </c>
      <c r="L3772" t="s">
        <v>11544</v>
      </c>
    </row>
    <row r="3773" spans="1:12">
      <c r="A3773">
        <v>11365</v>
      </c>
      <c r="B3773" t="s">
        <v>12856</v>
      </c>
      <c r="C3773" t="s">
        <v>12857</v>
      </c>
      <c r="D3773" t="s">
        <v>45</v>
      </c>
      <c r="E3773" t="s">
        <v>12858</v>
      </c>
      <c r="F3773" t="s">
        <v>62</v>
      </c>
      <c r="G3773" t="str">
        <f>"0051010"</f>
        <v>0</v>
      </c>
      <c r="H3773">
        <v>950.0</v>
      </c>
      <c r="I3773">
        <v>142.5</v>
      </c>
      <c r="J3773" t="s">
        <v>1324</v>
      </c>
      <c r="K3773" t="s">
        <v>11543</v>
      </c>
      <c r="L3773" t="s">
        <v>11544</v>
      </c>
    </row>
    <row r="3774" spans="1:12">
      <c r="A3774">
        <v>11366</v>
      </c>
      <c r="B3774" t="s">
        <v>4604</v>
      </c>
      <c r="C3774" t="s">
        <v>12859</v>
      </c>
      <c r="D3774" t="s">
        <v>45</v>
      </c>
      <c r="E3774" t="s">
        <v>12860</v>
      </c>
      <c r="F3774" t="s">
        <v>62</v>
      </c>
      <c r="G3774" t="str">
        <f>"0051010"</f>
        <v>0</v>
      </c>
      <c r="H3774">
        <v>800.0</v>
      </c>
      <c r="I3774">
        <v>0.0</v>
      </c>
      <c r="J3774" t="s">
        <v>2090</v>
      </c>
      <c r="K3774" t="s">
        <v>11543</v>
      </c>
      <c r="L3774" t="s">
        <v>11544</v>
      </c>
    </row>
    <row r="3775" spans="1:12">
      <c r="A3775">
        <v>11367</v>
      </c>
      <c r="B3775" t="s">
        <v>2121</v>
      </c>
      <c r="C3775" t="s">
        <v>12861</v>
      </c>
      <c r="D3775" t="s">
        <v>14</v>
      </c>
      <c r="E3775" t="s">
        <v>12862</v>
      </c>
      <c r="F3775" t="s">
        <v>62</v>
      </c>
      <c r="G3775" t="str">
        <f>"0051010"</f>
        <v>0</v>
      </c>
      <c r="H3775">
        <v>800.0</v>
      </c>
      <c r="I3775">
        <v>0.0</v>
      </c>
      <c r="J3775" t="s">
        <v>844</v>
      </c>
      <c r="K3775" t="s">
        <v>11543</v>
      </c>
      <c r="L3775" t="s">
        <v>11544</v>
      </c>
    </row>
    <row r="3776" spans="1:12">
      <c r="A3776">
        <v>11368</v>
      </c>
      <c r="B3776" t="s">
        <v>12863</v>
      </c>
      <c r="C3776" t="s">
        <v>12864</v>
      </c>
      <c r="D3776" t="s">
        <v>45</v>
      </c>
      <c r="E3776" t="s">
        <v>12865</v>
      </c>
      <c r="F3776" t="s">
        <v>62</v>
      </c>
      <c r="G3776" t="str">
        <f>"0051010"</f>
        <v>0</v>
      </c>
      <c r="H3776">
        <v>800.0</v>
      </c>
      <c r="I3776">
        <v>0.0</v>
      </c>
      <c r="J3776" t="s">
        <v>844</v>
      </c>
      <c r="K3776" t="s">
        <v>11543</v>
      </c>
      <c r="L3776" t="s">
        <v>11544</v>
      </c>
    </row>
    <row r="3777" spans="1:12">
      <c r="A3777">
        <v>11398</v>
      </c>
      <c r="B3777" t="s">
        <v>12866</v>
      </c>
      <c r="C3777" t="s">
        <v>12867</v>
      </c>
      <c r="D3777" t="s">
        <v>45</v>
      </c>
      <c r="E3777" t="s">
        <v>12868</v>
      </c>
      <c r="F3777" t="s">
        <v>81</v>
      </c>
      <c r="G3777" t="str">
        <f>"0093021"</f>
        <v>0</v>
      </c>
      <c r="H3777">
        <v>800.0</v>
      </c>
      <c r="I3777">
        <v>120.0</v>
      </c>
      <c r="J3777" t="s">
        <v>7255</v>
      </c>
      <c r="K3777" t="s">
        <v>11543</v>
      </c>
      <c r="L3777" t="s">
        <v>11544</v>
      </c>
    </row>
    <row r="3778" spans="1:12">
      <c r="A3778">
        <v>11407</v>
      </c>
      <c r="B3778" t="s">
        <v>12869</v>
      </c>
      <c r="C3778" t="s">
        <v>11426</v>
      </c>
      <c r="D3778" t="s">
        <v>45</v>
      </c>
      <c r="E3778" t="s">
        <v>12870</v>
      </c>
      <c r="F3778" t="s">
        <v>81</v>
      </c>
      <c r="G3778" t="str">
        <f>"0093021"</f>
        <v>0</v>
      </c>
      <c r="H3778">
        <v>800.0</v>
      </c>
      <c r="I3778">
        <v>0.0</v>
      </c>
      <c r="J3778" t="s">
        <v>8873</v>
      </c>
      <c r="K3778" t="s">
        <v>11543</v>
      </c>
      <c r="L3778" t="s">
        <v>11544</v>
      </c>
    </row>
    <row r="3779" spans="1:12">
      <c r="A3779">
        <v>11408</v>
      </c>
      <c r="B3779" t="s">
        <v>5662</v>
      </c>
      <c r="C3779" t="s">
        <v>12871</v>
      </c>
      <c r="D3779" t="s">
        <v>14</v>
      </c>
      <c r="E3779" t="s">
        <v>12872</v>
      </c>
      <c r="F3779" t="s">
        <v>81</v>
      </c>
      <c r="G3779" t="str">
        <f>"0093021"</f>
        <v>0</v>
      </c>
      <c r="H3779">
        <v>800.0</v>
      </c>
      <c r="I3779">
        <v>0.0</v>
      </c>
      <c r="J3779" t="s">
        <v>6641</v>
      </c>
      <c r="K3779" t="s">
        <v>11543</v>
      </c>
      <c r="L3779" t="s">
        <v>11544</v>
      </c>
    </row>
    <row r="3780" spans="1:12">
      <c r="A3780">
        <v>11410</v>
      </c>
      <c r="B3780" t="s">
        <v>8921</v>
      </c>
      <c r="C3780" t="s">
        <v>12873</v>
      </c>
      <c r="D3780" t="s">
        <v>45</v>
      </c>
      <c r="E3780" t="s">
        <v>12874</v>
      </c>
      <c r="F3780" t="s">
        <v>81</v>
      </c>
      <c r="G3780" t="str">
        <f>"0093021"</f>
        <v>0</v>
      </c>
      <c r="H3780">
        <v>800.0</v>
      </c>
      <c r="I3780">
        <v>0.0</v>
      </c>
      <c r="J3780" t="s">
        <v>1489</v>
      </c>
      <c r="K3780" t="s">
        <v>11543</v>
      </c>
      <c r="L3780" t="s">
        <v>11544</v>
      </c>
    </row>
    <row r="3781" spans="1:12">
      <c r="A3781">
        <v>11411</v>
      </c>
      <c r="B3781" t="s">
        <v>12875</v>
      </c>
      <c r="C3781" t="s">
        <v>12876</v>
      </c>
      <c r="D3781" t="s">
        <v>45</v>
      </c>
      <c r="E3781" t="s">
        <v>12877</v>
      </c>
      <c r="F3781" t="s">
        <v>81</v>
      </c>
      <c r="G3781" t="str">
        <f>"0093021"</f>
        <v>0</v>
      </c>
      <c r="H3781">
        <v>800.0</v>
      </c>
      <c r="I3781">
        <v>0.0</v>
      </c>
      <c r="J3781" t="s">
        <v>11640</v>
      </c>
      <c r="K3781" t="s">
        <v>11543</v>
      </c>
      <c r="L3781" t="s">
        <v>11544</v>
      </c>
    </row>
    <row r="3782" spans="1:12">
      <c r="A3782">
        <v>11413</v>
      </c>
      <c r="B3782" t="s">
        <v>12878</v>
      </c>
      <c r="C3782" t="s">
        <v>12879</v>
      </c>
      <c r="D3782" t="s">
        <v>45</v>
      </c>
      <c r="E3782" t="s">
        <v>12880</v>
      </c>
      <c r="F3782" t="s">
        <v>81</v>
      </c>
      <c r="G3782" t="str">
        <f>"0093021"</f>
        <v>0</v>
      </c>
      <c r="H3782">
        <v>800.0</v>
      </c>
      <c r="I3782">
        <v>75.0</v>
      </c>
      <c r="J3782" t="s">
        <v>884</v>
      </c>
      <c r="K3782" t="s">
        <v>11543</v>
      </c>
      <c r="L3782" t="s">
        <v>11544</v>
      </c>
    </row>
    <row r="3783" spans="1:12">
      <c r="A3783">
        <v>11414</v>
      </c>
      <c r="B3783" t="s">
        <v>11777</v>
      </c>
      <c r="C3783" t="s">
        <v>12881</v>
      </c>
      <c r="D3783" t="s">
        <v>14</v>
      </c>
      <c r="E3783" t="s">
        <v>12882</v>
      </c>
      <c r="F3783" t="s">
        <v>81</v>
      </c>
      <c r="G3783" t="str">
        <f>"0093021"</f>
        <v>0</v>
      </c>
      <c r="H3783">
        <v>800.0</v>
      </c>
      <c r="I3783">
        <v>0.0</v>
      </c>
      <c r="J3783" t="s">
        <v>8007</v>
      </c>
      <c r="K3783" t="s">
        <v>11543</v>
      </c>
      <c r="L3783" t="s">
        <v>11544</v>
      </c>
    </row>
    <row r="3784" spans="1:12">
      <c r="A3784">
        <v>11416</v>
      </c>
      <c r="B3784" t="s">
        <v>12883</v>
      </c>
      <c r="C3784" t="s">
        <v>12884</v>
      </c>
      <c r="D3784" t="s">
        <v>14</v>
      </c>
      <c r="E3784" t="s">
        <v>12885</v>
      </c>
      <c r="F3784" t="s">
        <v>81</v>
      </c>
      <c r="G3784" t="str">
        <f>"0093021"</f>
        <v>0</v>
      </c>
      <c r="H3784">
        <v>900.0</v>
      </c>
      <c r="I3784">
        <v>0.0</v>
      </c>
      <c r="J3784" t="s">
        <v>530</v>
      </c>
      <c r="K3784" t="s">
        <v>11543</v>
      </c>
      <c r="L3784" t="s">
        <v>11544</v>
      </c>
    </row>
    <row r="3785" spans="1:12">
      <c r="A3785">
        <v>11454</v>
      </c>
      <c r="B3785" t="s">
        <v>1684</v>
      </c>
      <c r="C3785" t="s">
        <v>12886</v>
      </c>
      <c r="D3785" t="s">
        <v>14</v>
      </c>
      <c r="E3785" t="s">
        <v>12887</v>
      </c>
      <c r="F3785" t="s">
        <v>960</v>
      </c>
      <c r="G3785" t="str">
        <f>"0021021"</f>
        <v>0</v>
      </c>
      <c r="H3785">
        <v>2000.0</v>
      </c>
      <c r="I3785">
        <v>0.0</v>
      </c>
      <c r="J3785" t="s">
        <v>9116</v>
      </c>
      <c r="K3785" t="s">
        <v>11543</v>
      </c>
      <c r="L3785" t="s">
        <v>11544</v>
      </c>
    </row>
    <row r="3786" spans="1:12">
      <c r="A3786">
        <v>11455</v>
      </c>
      <c r="B3786" t="s">
        <v>108</v>
      </c>
      <c r="C3786" t="s">
        <v>12888</v>
      </c>
      <c r="D3786" t="s">
        <v>45</v>
      </c>
      <c r="E3786" t="s">
        <v>12889</v>
      </c>
      <c r="F3786" t="s">
        <v>960</v>
      </c>
      <c r="G3786" t="str">
        <f>"0021021"</f>
        <v>0</v>
      </c>
      <c r="H3786">
        <v>3000.0</v>
      </c>
      <c r="I3786">
        <v>450.0</v>
      </c>
      <c r="J3786" t="s">
        <v>6615</v>
      </c>
      <c r="K3786" t="s">
        <v>11543</v>
      </c>
      <c r="L3786" t="s">
        <v>11544</v>
      </c>
    </row>
    <row r="3787" spans="1:12">
      <c r="A3787">
        <v>11456</v>
      </c>
      <c r="B3787" t="s">
        <v>12890</v>
      </c>
      <c r="C3787" t="s">
        <v>12891</v>
      </c>
      <c r="D3787" t="s">
        <v>14</v>
      </c>
      <c r="E3787" t="s">
        <v>12892</v>
      </c>
      <c r="F3787" t="s">
        <v>960</v>
      </c>
      <c r="G3787" t="str">
        <f>"0021021"</f>
        <v>0</v>
      </c>
      <c r="H3787">
        <v>3000.0</v>
      </c>
      <c r="I3787">
        <v>0.0</v>
      </c>
      <c r="J3787" t="s">
        <v>929</v>
      </c>
      <c r="K3787" t="s">
        <v>11543</v>
      </c>
      <c r="L3787" t="s">
        <v>11544</v>
      </c>
    </row>
    <row r="3788" spans="1:12">
      <c r="A3788">
        <v>11460</v>
      </c>
      <c r="B3788" t="s">
        <v>12893</v>
      </c>
      <c r="C3788" t="s">
        <v>12894</v>
      </c>
      <c r="D3788" t="s">
        <v>14</v>
      </c>
      <c r="E3788" t="s">
        <v>12895</v>
      </c>
      <c r="F3788" t="s">
        <v>960</v>
      </c>
      <c r="G3788" t="str">
        <f>"0021021"</f>
        <v>0</v>
      </c>
      <c r="H3788">
        <v>2000.0</v>
      </c>
      <c r="I3788">
        <v>300.0</v>
      </c>
      <c r="J3788" t="s">
        <v>362</v>
      </c>
      <c r="K3788" t="s">
        <v>11543</v>
      </c>
      <c r="L3788" t="s">
        <v>11544</v>
      </c>
    </row>
    <row r="3789" spans="1:12">
      <c r="A3789">
        <v>11462</v>
      </c>
      <c r="B3789" t="s">
        <v>12896</v>
      </c>
      <c r="C3789" t="s">
        <v>12897</v>
      </c>
      <c r="D3789" t="s">
        <v>45</v>
      </c>
      <c r="E3789" t="s">
        <v>12898</v>
      </c>
      <c r="F3789" t="s">
        <v>960</v>
      </c>
      <c r="G3789" t="str">
        <f>"0021021"</f>
        <v>0</v>
      </c>
      <c r="H3789">
        <v>3000.0</v>
      </c>
      <c r="I3789">
        <v>0.0</v>
      </c>
      <c r="J3789" t="s">
        <v>6337</v>
      </c>
      <c r="K3789" t="s">
        <v>11543</v>
      </c>
      <c r="L3789" t="s">
        <v>11544</v>
      </c>
    </row>
    <row r="3790" spans="1:12">
      <c r="A3790">
        <v>11463</v>
      </c>
      <c r="B3790" t="s">
        <v>12899</v>
      </c>
      <c r="C3790" t="s">
        <v>12900</v>
      </c>
      <c r="D3790" t="s">
        <v>45</v>
      </c>
      <c r="E3790" t="s">
        <v>12901</v>
      </c>
      <c r="F3790" t="s">
        <v>81</v>
      </c>
      <c r="G3790" t="str">
        <f>"0093021"</f>
        <v>0</v>
      </c>
      <c r="H3790">
        <v>700.0</v>
      </c>
      <c r="I3790">
        <v>0.0</v>
      </c>
      <c r="J3790" t="s">
        <v>12902</v>
      </c>
      <c r="K3790" t="s">
        <v>11543</v>
      </c>
      <c r="L3790" t="s">
        <v>11544</v>
      </c>
    </row>
    <row r="3791" spans="1:12">
      <c r="A3791">
        <v>11522</v>
      </c>
      <c r="B3791" t="s">
        <v>12903</v>
      </c>
      <c r="C3791" t="s">
        <v>12904</v>
      </c>
      <c r="D3791" t="s">
        <v>45</v>
      </c>
      <c r="E3791" t="s">
        <v>12905</v>
      </c>
      <c r="F3791" t="s">
        <v>81</v>
      </c>
      <c r="G3791" t="str">
        <f>"0093021"</f>
        <v>0</v>
      </c>
      <c r="H3791">
        <v>800.0</v>
      </c>
      <c r="I3791">
        <v>0.0</v>
      </c>
      <c r="J3791" t="s">
        <v>569</v>
      </c>
      <c r="K3791" t="s">
        <v>11543</v>
      </c>
      <c r="L3791" t="s">
        <v>11544</v>
      </c>
    </row>
    <row r="3792" spans="1:12">
      <c r="A3792">
        <v>11778</v>
      </c>
      <c r="B3792" t="s">
        <v>12906</v>
      </c>
      <c r="C3792" t="s">
        <v>12907</v>
      </c>
      <c r="D3792" t="s">
        <v>45</v>
      </c>
      <c r="E3792" t="s">
        <v>12908</v>
      </c>
      <c r="F3792" t="s">
        <v>5201</v>
      </c>
      <c r="G3792" t="str">
        <f>"0103130"</f>
        <v>0</v>
      </c>
      <c r="H3792">
        <v>1500.0</v>
      </c>
      <c r="I3792">
        <v>0.0</v>
      </c>
      <c r="J3792" t="s">
        <v>12298</v>
      </c>
      <c r="K3792" t="s">
        <v>11543</v>
      </c>
      <c r="L3792" t="s">
        <v>11544</v>
      </c>
    </row>
    <row r="3793" spans="1:12">
      <c r="A3793">
        <v>11779</v>
      </c>
      <c r="B3793" t="s">
        <v>12909</v>
      </c>
      <c r="C3793" t="s">
        <v>12910</v>
      </c>
      <c r="D3793" t="s">
        <v>45</v>
      </c>
      <c r="E3793" t="s">
        <v>12911</v>
      </c>
      <c r="F3793" t="s">
        <v>5201</v>
      </c>
      <c r="G3793" t="str">
        <f>"0103130"</f>
        <v>0</v>
      </c>
      <c r="H3793">
        <v>1500.0</v>
      </c>
      <c r="I3793">
        <v>0.0</v>
      </c>
      <c r="J3793" t="s">
        <v>12912</v>
      </c>
      <c r="K3793" t="s">
        <v>11543</v>
      </c>
      <c r="L3793" t="s">
        <v>11544</v>
      </c>
    </row>
    <row r="3794" spans="1:12">
      <c r="A3794">
        <v>11780</v>
      </c>
      <c r="B3794" t="s">
        <v>12913</v>
      </c>
      <c r="C3794" t="s">
        <v>12914</v>
      </c>
      <c r="D3794" t="s">
        <v>14</v>
      </c>
      <c r="E3794" t="s">
        <v>12915</v>
      </c>
      <c r="F3794" t="s">
        <v>5201</v>
      </c>
      <c r="G3794" t="str">
        <f>"0103130"</f>
        <v>0</v>
      </c>
      <c r="H3794">
        <v>1500.0</v>
      </c>
      <c r="I3794">
        <v>225.0</v>
      </c>
      <c r="J3794" t="s">
        <v>12916</v>
      </c>
      <c r="K3794" t="s">
        <v>11543</v>
      </c>
      <c r="L3794" t="s">
        <v>11544</v>
      </c>
    </row>
    <row r="3795" spans="1:12">
      <c r="A3795">
        <v>11789</v>
      </c>
      <c r="B3795" t="s">
        <v>1457</v>
      </c>
      <c r="C3795" t="s">
        <v>12917</v>
      </c>
      <c r="D3795" t="s">
        <v>14</v>
      </c>
      <c r="E3795" t="s">
        <v>12918</v>
      </c>
      <c r="F3795" t="s">
        <v>81</v>
      </c>
      <c r="G3795" t="str">
        <f>"0093021"</f>
        <v>0</v>
      </c>
      <c r="H3795">
        <v>900.0</v>
      </c>
      <c r="I3795">
        <v>135.0</v>
      </c>
      <c r="J3795" t="s">
        <v>9231</v>
      </c>
      <c r="K3795" t="s">
        <v>11543</v>
      </c>
      <c r="L3795" t="s">
        <v>11544</v>
      </c>
    </row>
    <row r="3796" spans="1:12">
      <c r="A3796">
        <v>11799</v>
      </c>
      <c r="B3796" t="s">
        <v>12919</v>
      </c>
      <c r="C3796" t="s">
        <v>12920</v>
      </c>
      <c r="D3796" t="s">
        <v>14</v>
      </c>
      <c r="E3796" t="s">
        <v>12921</v>
      </c>
      <c r="F3796" t="s">
        <v>81</v>
      </c>
      <c r="G3796" t="str">
        <f>"0093021"</f>
        <v>0</v>
      </c>
      <c r="H3796">
        <v>800.0</v>
      </c>
      <c r="I3796">
        <v>120.0</v>
      </c>
      <c r="J3796" t="s">
        <v>2694</v>
      </c>
      <c r="K3796" t="s">
        <v>11543</v>
      </c>
      <c r="L3796" t="s">
        <v>11544</v>
      </c>
    </row>
    <row r="3797" spans="1:12">
      <c r="A3797">
        <v>11815</v>
      </c>
      <c r="B3797" t="s">
        <v>12922</v>
      </c>
      <c r="C3797" t="s">
        <v>12923</v>
      </c>
      <c r="D3797" t="s">
        <v>14</v>
      </c>
      <c r="E3797" t="s">
        <v>12924</v>
      </c>
      <c r="F3797" t="s">
        <v>81</v>
      </c>
      <c r="G3797" t="str">
        <f>"0093021"</f>
        <v>0</v>
      </c>
      <c r="H3797">
        <v>2000.0</v>
      </c>
      <c r="I3797">
        <v>0.0</v>
      </c>
      <c r="J3797" t="s">
        <v>11979</v>
      </c>
      <c r="K3797" t="s">
        <v>11543</v>
      </c>
      <c r="L3797" t="s">
        <v>11544</v>
      </c>
    </row>
    <row r="3798" spans="1:12">
      <c r="A3798">
        <v>11823</v>
      </c>
      <c r="B3798" t="s">
        <v>12925</v>
      </c>
      <c r="C3798" t="s">
        <v>12926</v>
      </c>
      <c r="D3798" t="s">
        <v>14</v>
      </c>
      <c r="E3798" t="s">
        <v>12927</v>
      </c>
      <c r="F3798" t="s">
        <v>81</v>
      </c>
      <c r="G3798" t="str">
        <f>"0093021"</f>
        <v>0</v>
      </c>
      <c r="H3798">
        <v>900.0</v>
      </c>
      <c r="I3798">
        <v>0.0</v>
      </c>
      <c r="J3798" t="s">
        <v>667</v>
      </c>
      <c r="K3798" t="s">
        <v>11543</v>
      </c>
      <c r="L3798" t="s">
        <v>11544</v>
      </c>
    </row>
    <row r="3799" spans="1:12">
      <c r="A3799">
        <v>11824</v>
      </c>
      <c r="B3799" t="s">
        <v>12928</v>
      </c>
      <c r="C3799" t="s">
        <v>12929</v>
      </c>
      <c r="D3799" t="s">
        <v>45</v>
      </c>
      <c r="E3799" t="s">
        <v>12930</v>
      </c>
      <c r="F3799" t="s">
        <v>81</v>
      </c>
      <c r="G3799" t="str">
        <f>"0093021"</f>
        <v>0</v>
      </c>
      <c r="H3799">
        <v>900.0</v>
      </c>
      <c r="I3799">
        <v>135.0</v>
      </c>
      <c r="J3799" t="s">
        <v>9231</v>
      </c>
      <c r="K3799" t="s">
        <v>11543</v>
      </c>
      <c r="L3799" t="s">
        <v>11544</v>
      </c>
    </row>
    <row r="3800" spans="1:12">
      <c r="A3800">
        <v>11828</v>
      </c>
      <c r="B3800" t="s">
        <v>12931</v>
      </c>
      <c r="C3800" t="s">
        <v>12932</v>
      </c>
      <c r="D3800" t="s">
        <v>14</v>
      </c>
      <c r="E3800" t="s">
        <v>12933</v>
      </c>
      <c r="F3800" t="s">
        <v>81</v>
      </c>
      <c r="G3800" t="str">
        <f>"0093021"</f>
        <v>0</v>
      </c>
      <c r="H3800">
        <v>800.0</v>
      </c>
      <c r="I3800">
        <v>0.0</v>
      </c>
      <c r="J3800" t="s">
        <v>5222</v>
      </c>
      <c r="K3800" t="s">
        <v>11543</v>
      </c>
      <c r="L3800" t="s">
        <v>11544</v>
      </c>
    </row>
    <row r="3801" spans="1:12">
      <c r="A3801">
        <v>11829</v>
      </c>
      <c r="B3801" t="s">
        <v>12934</v>
      </c>
      <c r="C3801" t="s">
        <v>12935</v>
      </c>
      <c r="D3801" t="s">
        <v>14</v>
      </c>
      <c r="E3801" t="s">
        <v>12936</v>
      </c>
      <c r="F3801" t="s">
        <v>81</v>
      </c>
      <c r="G3801" t="str">
        <f>"0093021"</f>
        <v>0</v>
      </c>
      <c r="H3801">
        <v>900.0</v>
      </c>
      <c r="I3801">
        <v>0.0</v>
      </c>
      <c r="J3801" t="s">
        <v>667</v>
      </c>
      <c r="K3801" t="s">
        <v>11543</v>
      </c>
      <c r="L3801" t="s">
        <v>11544</v>
      </c>
    </row>
    <row r="3802" spans="1:12">
      <c r="A3802">
        <v>11831</v>
      </c>
      <c r="B3802" t="s">
        <v>12937</v>
      </c>
      <c r="C3802" t="s">
        <v>12938</v>
      </c>
      <c r="D3802" t="s">
        <v>45</v>
      </c>
      <c r="E3802" t="s">
        <v>12939</v>
      </c>
      <c r="F3802" t="s">
        <v>81</v>
      </c>
      <c r="G3802" t="str">
        <f>"0093021"</f>
        <v>0</v>
      </c>
      <c r="H3802">
        <v>800.0</v>
      </c>
      <c r="I3802">
        <v>0.0</v>
      </c>
      <c r="J3802" t="s">
        <v>63</v>
      </c>
      <c r="K3802" t="s">
        <v>11543</v>
      </c>
      <c r="L3802" t="s">
        <v>11544</v>
      </c>
    </row>
    <row r="3803" spans="1:12">
      <c r="A3803">
        <v>11842</v>
      </c>
      <c r="B3803" t="s">
        <v>12940</v>
      </c>
      <c r="C3803" t="s">
        <v>12941</v>
      </c>
      <c r="D3803" t="s">
        <v>45</v>
      </c>
      <c r="E3803" t="s">
        <v>12942</v>
      </c>
      <c r="F3803" t="s">
        <v>81</v>
      </c>
      <c r="G3803" t="str">
        <f>"0093021"</f>
        <v>0</v>
      </c>
      <c r="H3803">
        <v>900.0</v>
      </c>
      <c r="I3803">
        <v>300.0</v>
      </c>
      <c r="J3803" t="s">
        <v>9231</v>
      </c>
      <c r="K3803" t="s">
        <v>11543</v>
      </c>
      <c r="L3803" t="s">
        <v>11544</v>
      </c>
    </row>
    <row r="3804" spans="1:12">
      <c r="A3804">
        <v>11850</v>
      </c>
      <c r="B3804" t="s">
        <v>12943</v>
      </c>
      <c r="C3804" t="s">
        <v>12944</v>
      </c>
      <c r="D3804" t="s">
        <v>45</v>
      </c>
      <c r="E3804" t="s">
        <v>12945</v>
      </c>
      <c r="F3804" t="s">
        <v>81</v>
      </c>
      <c r="G3804" t="str">
        <f>"0093021"</f>
        <v>0</v>
      </c>
      <c r="H3804">
        <v>800.0</v>
      </c>
      <c r="I3804">
        <v>0.0</v>
      </c>
      <c r="J3804" t="s">
        <v>667</v>
      </c>
      <c r="K3804" t="s">
        <v>11543</v>
      </c>
      <c r="L3804" t="s">
        <v>11544</v>
      </c>
    </row>
    <row r="3805" spans="1:12">
      <c r="A3805">
        <v>11857</v>
      </c>
      <c r="B3805" t="s">
        <v>12946</v>
      </c>
      <c r="C3805" t="s">
        <v>11376</v>
      </c>
      <c r="D3805" t="s">
        <v>14</v>
      </c>
      <c r="E3805" t="s">
        <v>12947</v>
      </c>
      <c r="F3805" t="s">
        <v>81</v>
      </c>
      <c r="G3805" t="str">
        <f>"0093021"</f>
        <v>0</v>
      </c>
      <c r="H3805">
        <v>800.0</v>
      </c>
      <c r="I3805">
        <v>0.0</v>
      </c>
      <c r="J3805" t="s">
        <v>5837</v>
      </c>
      <c r="K3805" t="s">
        <v>11543</v>
      </c>
      <c r="L3805" t="s">
        <v>11544</v>
      </c>
    </row>
    <row r="3806" spans="1:12">
      <c r="A3806">
        <v>11861</v>
      </c>
      <c r="B3806" t="s">
        <v>12948</v>
      </c>
      <c r="C3806" t="s">
        <v>12949</v>
      </c>
      <c r="D3806" t="s">
        <v>14</v>
      </c>
      <c r="E3806" t="s">
        <v>12950</v>
      </c>
      <c r="F3806" t="s">
        <v>81</v>
      </c>
      <c r="G3806" t="str">
        <f>"0093021"</f>
        <v>0</v>
      </c>
      <c r="H3806">
        <v>800.0</v>
      </c>
      <c r="I3806">
        <v>0.0</v>
      </c>
      <c r="J3806" t="s">
        <v>5837</v>
      </c>
      <c r="K3806" t="s">
        <v>11543</v>
      </c>
      <c r="L3806" t="s">
        <v>11544</v>
      </c>
    </row>
    <row r="3807" spans="1:12">
      <c r="A3807">
        <v>11864</v>
      </c>
      <c r="B3807" t="s">
        <v>12951</v>
      </c>
      <c r="C3807" t="s">
        <v>12952</v>
      </c>
      <c r="D3807" t="s">
        <v>45</v>
      </c>
      <c r="E3807" t="s">
        <v>12953</v>
      </c>
      <c r="F3807" t="s">
        <v>81</v>
      </c>
      <c r="G3807" t="str">
        <f>"0093021"</f>
        <v>0</v>
      </c>
      <c r="H3807">
        <v>800.0</v>
      </c>
      <c r="I3807">
        <v>0.0</v>
      </c>
      <c r="J3807" t="s">
        <v>929</v>
      </c>
      <c r="K3807" t="s">
        <v>11543</v>
      </c>
      <c r="L3807" t="s">
        <v>11544</v>
      </c>
    </row>
    <row r="3808" spans="1:12">
      <c r="A3808">
        <v>11867</v>
      </c>
      <c r="B3808" t="s">
        <v>12954</v>
      </c>
      <c r="C3808" t="s">
        <v>12955</v>
      </c>
      <c r="D3808" t="s">
        <v>45</v>
      </c>
      <c r="E3808" t="s">
        <v>12956</v>
      </c>
      <c r="F3808" t="s">
        <v>81</v>
      </c>
      <c r="G3808" t="str">
        <f>"0093021"</f>
        <v>0</v>
      </c>
      <c r="H3808">
        <v>900.0</v>
      </c>
      <c r="I3808">
        <v>200.0</v>
      </c>
      <c r="J3808" t="s">
        <v>9231</v>
      </c>
      <c r="K3808" t="s">
        <v>11543</v>
      </c>
      <c r="L3808" t="s">
        <v>11544</v>
      </c>
    </row>
    <row r="3809" spans="1:12">
      <c r="A3809">
        <v>11868</v>
      </c>
      <c r="B3809" t="s">
        <v>12957</v>
      </c>
      <c r="C3809" t="s">
        <v>12958</v>
      </c>
      <c r="D3809" t="s">
        <v>14</v>
      </c>
      <c r="E3809" t="s">
        <v>12959</v>
      </c>
      <c r="F3809" t="s">
        <v>81</v>
      </c>
      <c r="G3809" t="str">
        <f>"0093021"</f>
        <v>0</v>
      </c>
      <c r="H3809">
        <v>900.0</v>
      </c>
      <c r="I3809">
        <v>0.0</v>
      </c>
      <c r="J3809" t="s">
        <v>4331</v>
      </c>
      <c r="K3809" t="s">
        <v>11543</v>
      </c>
      <c r="L3809" t="s">
        <v>11544</v>
      </c>
    </row>
    <row r="3810" spans="1:12">
      <c r="A3810">
        <v>11870</v>
      </c>
      <c r="B3810" t="s">
        <v>12960</v>
      </c>
      <c r="C3810" t="s">
        <v>12961</v>
      </c>
      <c r="D3810" t="s">
        <v>45</v>
      </c>
      <c r="E3810" t="s">
        <v>12962</v>
      </c>
      <c r="F3810" t="s">
        <v>81</v>
      </c>
      <c r="G3810" t="str">
        <f>"0093021"</f>
        <v>0</v>
      </c>
      <c r="H3810">
        <v>900.0</v>
      </c>
      <c r="I3810">
        <v>0.0</v>
      </c>
      <c r="J3810" t="s">
        <v>667</v>
      </c>
      <c r="K3810" t="s">
        <v>11543</v>
      </c>
      <c r="L3810" t="s">
        <v>11544</v>
      </c>
    </row>
    <row r="3811" spans="1:12">
      <c r="A3811">
        <v>11872</v>
      </c>
      <c r="B3811" t="s">
        <v>12963</v>
      </c>
      <c r="C3811" t="s">
        <v>12964</v>
      </c>
      <c r="D3811" t="s">
        <v>14</v>
      </c>
      <c r="E3811" t="s">
        <v>12965</v>
      </c>
      <c r="F3811" t="s">
        <v>81</v>
      </c>
      <c r="G3811" t="str">
        <f>"0093021"</f>
        <v>0</v>
      </c>
      <c r="H3811">
        <v>900.0</v>
      </c>
      <c r="I3811">
        <v>135.0</v>
      </c>
      <c r="J3811" t="s">
        <v>9231</v>
      </c>
      <c r="K3811" t="s">
        <v>11543</v>
      </c>
      <c r="L3811" t="s">
        <v>11544</v>
      </c>
    </row>
    <row r="3812" spans="1:12">
      <c r="A3812">
        <v>11873</v>
      </c>
      <c r="B3812" t="s">
        <v>12966</v>
      </c>
      <c r="C3812" t="s">
        <v>12967</v>
      </c>
      <c r="D3812" t="s">
        <v>14</v>
      </c>
      <c r="E3812" t="s">
        <v>12968</v>
      </c>
      <c r="F3812" t="s">
        <v>81</v>
      </c>
      <c r="G3812" t="str">
        <f>"0093021"</f>
        <v>0</v>
      </c>
      <c r="H3812">
        <v>900.0</v>
      </c>
      <c r="I3812">
        <v>0.0</v>
      </c>
      <c r="J3812" t="s">
        <v>4331</v>
      </c>
      <c r="K3812" t="s">
        <v>11543</v>
      </c>
      <c r="L3812" t="s">
        <v>11544</v>
      </c>
    </row>
    <row r="3813" spans="1:12">
      <c r="A3813">
        <v>11892</v>
      </c>
      <c r="B3813" t="s">
        <v>1924</v>
      </c>
      <c r="C3813" t="s">
        <v>12969</v>
      </c>
      <c r="D3813" t="s">
        <v>14</v>
      </c>
      <c r="E3813" t="s">
        <v>12970</v>
      </c>
      <c r="F3813" t="s">
        <v>81</v>
      </c>
      <c r="G3813" t="str">
        <f>"0093021"</f>
        <v>0</v>
      </c>
      <c r="H3813">
        <v>800.0</v>
      </c>
      <c r="I3813">
        <v>0.0</v>
      </c>
      <c r="J3813" t="s">
        <v>6641</v>
      </c>
      <c r="K3813" t="s">
        <v>11543</v>
      </c>
      <c r="L3813" t="s">
        <v>11544</v>
      </c>
    </row>
    <row r="3814" spans="1:12">
      <c r="A3814">
        <v>11908</v>
      </c>
      <c r="B3814" t="s">
        <v>12971</v>
      </c>
      <c r="C3814" t="s">
        <v>12972</v>
      </c>
      <c r="D3814" t="s">
        <v>45</v>
      </c>
      <c r="E3814" t="s">
        <v>12973</v>
      </c>
      <c r="F3814" t="s">
        <v>81</v>
      </c>
      <c r="G3814" t="str">
        <f>"0093021"</f>
        <v>0</v>
      </c>
      <c r="H3814">
        <v>800.0</v>
      </c>
      <c r="I3814">
        <v>0.0</v>
      </c>
      <c r="J3814" t="s">
        <v>5837</v>
      </c>
      <c r="K3814" t="s">
        <v>11543</v>
      </c>
      <c r="L3814" t="s">
        <v>11544</v>
      </c>
    </row>
    <row r="3815" spans="1:12">
      <c r="A3815">
        <v>11918</v>
      </c>
      <c r="B3815" t="s">
        <v>12974</v>
      </c>
      <c r="C3815" t="s">
        <v>8523</v>
      </c>
      <c r="D3815" t="s">
        <v>14</v>
      </c>
      <c r="E3815" t="s">
        <v>12975</v>
      </c>
      <c r="F3815" t="s">
        <v>81</v>
      </c>
      <c r="G3815" t="str">
        <f>"0093021"</f>
        <v>0</v>
      </c>
      <c r="H3815">
        <v>900.0</v>
      </c>
      <c r="I3815">
        <v>135.0</v>
      </c>
      <c r="J3815" t="s">
        <v>9231</v>
      </c>
      <c r="K3815" t="s">
        <v>11543</v>
      </c>
      <c r="L3815" t="s">
        <v>11544</v>
      </c>
    </row>
    <row r="3816" spans="1:12">
      <c r="A3816">
        <v>11920</v>
      </c>
      <c r="B3816" t="s">
        <v>12976</v>
      </c>
      <c r="C3816" t="s">
        <v>12977</v>
      </c>
      <c r="D3816" t="s">
        <v>14</v>
      </c>
      <c r="E3816" t="s">
        <v>12978</v>
      </c>
      <c r="F3816" t="s">
        <v>81</v>
      </c>
      <c r="G3816" t="str">
        <f>"0093021"</f>
        <v>0</v>
      </c>
      <c r="H3816">
        <v>900.0</v>
      </c>
      <c r="I3816">
        <v>135.0</v>
      </c>
      <c r="J3816" t="s">
        <v>9231</v>
      </c>
      <c r="K3816" t="s">
        <v>11543</v>
      </c>
      <c r="L3816" t="s">
        <v>11544</v>
      </c>
    </row>
    <row r="3817" spans="1:12">
      <c r="A3817">
        <v>11923</v>
      </c>
      <c r="B3817" t="s">
        <v>12979</v>
      </c>
      <c r="C3817" t="s">
        <v>12980</v>
      </c>
      <c r="D3817" t="s">
        <v>45</v>
      </c>
      <c r="E3817" t="s">
        <v>12981</v>
      </c>
      <c r="F3817" t="s">
        <v>81</v>
      </c>
      <c r="G3817" t="str">
        <f>"0093021"</f>
        <v>0</v>
      </c>
      <c r="H3817">
        <v>900.0</v>
      </c>
      <c r="I3817">
        <v>135.0</v>
      </c>
      <c r="J3817" t="s">
        <v>9231</v>
      </c>
      <c r="K3817" t="s">
        <v>11543</v>
      </c>
      <c r="L3817" t="s">
        <v>11544</v>
      </c>
    </row>
    <row r="3818" spans="1:12">
      <c r="A3818">
        <v>11926</v>
      </c>
      <c r="B3818" t="s">
        <v>6161</v>
      </c>
      <c r="C3818" t="s">
        <v>12982</v>
      </c>
      <c r="D3818" t="s">
        <v>14</v>
      </c>
      <c r="E3818" t="s">
        <v>12983</v>
      </c>
      <c r="F3818" t="s">
        <v>81</v>
      </c>
      <c r="G3818" t="str">
        <f>"0093021"</f>
        <v>0</v>
      </c>
      <c r="H3818">
        <v>800.0</v>
      </c>
      <c r="I3818">
        <v>0.0</v>
      </c>
      <c r="J3818" t="s">
        <v>12371</v>
      </c>
      <c r="K3818" t="s">
        <v>11543</v>
      </c>
      <c r="L3818" t="s">
        <v>11544</v>
      </c>
    </row>
    <row r="3819" spans="1:12">
      <c r="A3819">
        <v>11934</v>
      </c>
      <c r="B3819" t="s">
        <v>12984</v>
      </c>
      <c r="C3819" t="s">
        <v>2758</v>
      </c>
      <c r="D3819" t="s">
        <v>14</v>
      </c>
      <c r="E3819" t="s">
        <v>12985</v>
      </c>
      <c r="F3819" t="s">
        <v>81</v>
      </c>
      <c r="G3819" t="str">
        <f>"0093021"</f>
        <v>0</v>
      </c>
      <c r="H3819">
        <v>900.0</v>
      </c>
      <c r="I3819">
        <v>135.0</v>
      </c>
      <c r="J3819" t="s">
        <v>9231</v>
      </c>
      <c r="K3819" t="s">
        <v>11543</v>
      </c>
      <c r="L3819" t="s">
        <v>11544</v>
      </c>
    </row>
    <row r="3820" spans="1:12">
      <c r="A3820">
        <v>11937</v>
      </c>
      <c r="B3820" t="s">
        <v>12986</v>
      </c>
      <c r="C3820" t="s">
        <v>12987</v>
      </c>
      <c r="D3820" t="s">
        <v>14</v>
      </c>
      <c r="E3820" t="s">
        <v>12988</v>
      </c>
      <c r="F3820" t="s">
        <v>81</v>
      </c>
      <c r="G3820" t="str">
        <f>"0093021"</f>
        <v>0</v>
      </c>
      <c r="H3820">
        <v>800.0</v>
      </c>
      <c r="I3820">
        <v>0.0</v>
      </c>
      <c r="J3820" t="s">
        <v>12463</v>
      </c>
      <c r="K3820" t="s">
        <v>11543</v>
      </c>
      <c r="L3820" t="s">
        <v>11544</v>
      </c>
    </row>
    <row r="3821" spans="1:12">
      <c r="A3821">
        <v>11943</v>
      </c>
      <c r="B3821" t="s">
        <v>12989</v>
      </c>
      <c r="C3821" t="s">
        <v>12522</v>
      </c>
      <c r="D3821" t="s">
        <v>45</v>
      </c>
      <c r="E3821" t="s">
        <v>12990</v>
      </c>
      <c r="F3821" t="s">
        <v>81</v>
      </c>
      <c r="G3821" t="str">
        <f>"0093021"</f>
        <v>0</v>
      </c>
      <c r="H3821">
        <v>900.0</v>
      </c>
      <c r="I3821">
        <v>0.0</v>
      </c>
      <c r="J3821" t="s">
        <v>4331</v>
      </c>
      <c r="K3821" t="s">
        <v>11543</v>
      </c>
      <c r="L3821" t="s">
        <v>11544</v>
      </c>
    </row>
    <row r="3822" spans="1:12">
      <c r="A3822">
        <v>11951</v>
      </c>
      <c r="B3822" t="s">
        <v>12991</v>
      </c>
      <c r="C3822" t="s">
        <v>12992</v>
      </c>
      <c r="D3822" t="s">
        <v>45</v>
      </c>
      <c r="E3822" t="s">
        <v>12993</v>
      </c>
      <c r="F3822" t="s">
        <v>81</v>
      </c>
      <c r="G3822" t="str">
        <f>"0093021"</f>
        <v>0</v>
      </c>
      <c r="H3822">
        <v>900.0</v>
      </c>
      <c r="I3822">
        <v>135.0</v>
      </c>
      <c r="J3822" t="s">
        <v>9231</v>
      </c>
      <c r="K3822" t="s">
        <v>11543</v>
      </c>
      <c r="L3822" t="s">
        <v>11544</v>
      </c>
    </row>
    <row r="3823" spans="1:12">
      <c r="A3823">
        <v>11953</v>
      </c>
      <c r="B3823" t="s">
        <v>12994</v>
      </c>
      <c r="C3823" t="s">
        <v>12995</v>
      </c>
      <c r="D3823" t="s">
        <v>45</v>
      </c>
      <c r="E3823" t="s">
        <v>12996</v>
      </c>
      <c r="F3823" t="s">
        <v>81</v>
      </c>
      <c r="G3823" t="str">
        <f>"0093021"</f>
        <v>0</v>
      </c>
      <c r="H3823">
        <v>900.0</v>
      </c>
      <c r="I3823">
        <v>0.0</v>
      </c>
      <c r="J3823" t="s">
        <v>2875</v>
      </c>
      <c r="K3823" t="s">
        <v>11543</v>
      </c>
      <c r="L3823" t="s">
        <v>11544</v>
      </c>
    </row>
    <row r="3824" spans="1:12">
      <c r="A3824">
        <v>11958</v>
      </c>
      <c r="B3824" t="s">
        <v>12997</v>
      </c>
      <c r="C3824" t="s">
        <v>12998</v>
      </c>
      <c r="D3824" t="s">
        <v>14</v>
      </c>
      <c r="E3824" t="s">
        <v>12999</v>
      </c>
      <c r="F3824" t="s">
        <v>81</v>
      </c>
      <c r="G3824" t="str">
        <f>"0093021"</f>
        <v>0</v>
      </c>
      <c r="H3824">
        <v>800.0</v>
      </c>
      <c r="I3824">
        <v>0.0</v>
      </c>
      <c r="J3824" t="s">
        <v>2090</v>
      </c>
      <c r="K3824" t="s">
        <v>11543</v>
      </c>
      <c r="L3824" t="s">
        <v>11544</v>
      </c>
    </row>
    <row r="3825" spans="1:12">
      <c r="A3825">
        <v>11962</v>
      </c>
      <c r="B3825" t="s">
        <v>13000</v>
      </c>
      <c r="C3825" t="s">
        <v>13001</v>
      </c>
      <c r="D3825" t="s">
        <v>45</v>
      </c>
      <c r="E3825" t="s">
        <v>13002</v>
      </c>
      <c r="F3825" t="s">
        <v>81</v>
      </c>
      <c r="G3825" t="str">
        <f>"0093021"</f>
        <v>0</v>
      </c>
      <c r="H3825">
        <v>900.0</v>
      </c>
      <c r="I3825">
        <v>135.0</v>
      </c>
      <c r="J3825" t="s">
        <v>9231</v>
      </c>
      <c r="K3825" t="s">
        <v>11543</v>
      </c>
      <c r="L3825" t="s">
        <v>11544</v>
      </c>
    </row>
    <row r="3826" spans="1:12">
      <c r="A3826">
        <v>11989</v>
      </c>
      <c r="B3826" t="s">
        <v>13003</v>
      </c>
      <c r="C3826" t="s">
        <v>13004</v>
      </c>
      <c r="D3826" t="s">
        <v>14</v>
      </c>
      <c r="E3826" t="s">
        <v>13005</v>
      </c>
      <c r="F3826" t="s">
        <v>81</v>
      </c>
      <c r="G3826" t="str">
        <f>"0093021"</f>
        <v>0</v>
      </c>
      <c r="H3826">
        <v>900.0</v>
      </c>
      <c r="I3826">
        <v>135.0</v>
      </c>
      <c r="J3826" t="s">
        <v>9231</v>
      </c>
      <c r="K3826" t="s">
        <v>11543</v>
      </c>
      <c r="L3826" t="s">
        <v>11544</v>
      </c>
    </row>
    <row r="3827" spans="1:12">
      <c r="A3827">
        <v>11998</v>
      </c>
      <c r="B3827" t="s">
        <v>13006</v>
      </c>
      <c r="C3827" t="s">
        <v>5302</v>
      </c>
      <c r="D3827" t="s">
        <v>45</v>
      </c>
      <c r="E3827" t="s">
        <v>13007</v>
      </c>
      <c r="F3827" t="s">
        <v>81</v>
      </c>
      <c r="G3827" t="str">
        <f>"0093021"</f>
        <v>0</v>
      </c>
      <c r="H3827">
        <v>900.0</v>
      </c>
      <c r="I3827">
        <v>135.0</v>
      </c>
      <c r="J3827" t="s">
        <v>7255</v>
      </c>
      <c r="K3827" t="s">
        <v>11543</v>
      </c>
      <c r="L3827" t="s">
        <v>11544</v>
      </c>
    </row>
    <row r="3828" spans="1:12">
      <c r="A3828">
        <v>11999</v>
      </c>
      <c r="B3828" t="s">
        <v>8026</v>
      </c>
      <c r="C3828" t="s">
        <v>13008</v>
      </c>
      <c r="D3828" t="s">
        <v>14</v>
      </c>
      <c r="E3828" t="s">
        <v>13009</v>
      </c>
      <c r="F3828" t="s">
        <v>81</v>
      </c>
      <c r="G3828" t="str">
        <f>"0093021"</f>
        <v>0</v>
      </c>
      <c r="H3828">
        <v>900.0</v>
      </c>
      <c r="I3828">
        <v>135.0</v>
      </c>
      <c r="J3828" t="s">
        <v>7846</v>
      </c>
      <c r="K3828" t="s">
        <v>11543</v>
      </c>
      <c r="L3828" t="s">
        <v>11544</v>
      </c>
    </row>
    <row r="3829" spans="1:12">
      <c r="A3829">
        <v>12000</v>
      </c>
      <c r="B3829" t="s">
        <v>13010</v>
      </c>
      <c r="C3829" t="s">
        <v>13011</v>
      </c>
      <c r="D3829" t="s">
        <v>45</v>
      </c>
      <c r="E3829" t="s">
        <v>13012</v>
      </c>
      <c r="F3829" t="s">
        <v>81</v>
      </c>
      <c r="G3829" t="str">
        <f>"0093021"</f>
        <v>0</v>
      </c>
      <c r="H3829">
        <v>900.0</v>
      </c>
      <c r="I3829">
        <v>270.0</v>
      </c>
      <c r="J3829" t="s">
        <v>12179</v>
      </c>
      <c r="K3829" t="s">
        <v>11543</v>
      </c>
      <c r="L3829" t="s">
        <v>11544</v>
      </c>
    </row>
    <row r="3830" spans="1:12">
      <c r="A3830">
        <v>12002</v>
      </c>
      <c r="B3830" t="s">
        <v>13013</v>
      </c>
      <c r="C3830" t="s">
        <v>13014</v>
      </c>
      <c r="D3830" t="s">
        <v>45</v>
      </c>
      <c r="E3830" t="s">
        <v>13015</v>
      </c>
      <c r="F3830" t="s">
        <v>81</v>
      </c>
      <c r="G3830" t="str">
        <f>"0093021"</f>
        <v>0</v>
      </c>
      <c r="H3830">
        <v>900.0</v>
      </c>
      <c r="I3830">
        <v>135.0</v>
      </c>
      <c r="J3830" t="s">
        <v>12179</v>
      </c>
      <c r="K3830" t="s">
        <v>11543</v>
      </c>
      <c r="L3830" t="s">
        <v>11544</v>
      </c>
    </row>
    <row r="3831" spans="1:12">
      <c r="A3831">
        <v>12003</v>
      </c>
      <c r="B3831" t="s">
        <v>13016</v>
      </c>
      <c r="C3831" t="s">
        <v>13017</v>
      </c>
      <c r="D3831" t="s">
        <v>14</v>
      </c>
      <c r="E3831" t="s">
        <v>13018</v>
      </c>
      <c r="F3831" t="s">
        <v>81</v>
      </c>
      <c r="G3831" t="str">
        <f>"0093021"</f>
        <v>0</v>
      </c>
      <c r="H3831">
        <v>900.0</v>
      </c>
      <c r="I3831">
        <v>135.0</v>
      </c>
      <c r="J3831" t="s">
        <v>10003</v>
      </c>
      <c r="K3831" t="s">
        <v>11543</v>
      </c>
      <c r="L3831" t="s">
        <v>11544</v>
      </c>
    </row>
    <row r="3832" spans="1:12">
      <c r="A3832">
        <v>12004</v>
      </c>
      <c r="B3832" t="s">
        <v>13019</v>
      </c>
      <c r="C3832" t="s">
        <v>13020</v>
      </c>
      <c r="D3832" t="s">
        <v>14</v>
      </c>
      <c r="E3832" t="s">
        <v>13021</v>
      </c>
      <c r="F3832" t="s">
        <v>81</v>
      </c>
      <c r="G3832" t="str">
        <f>"0093021"</f>
        <v>0</v>
      </c>
      <c r="H3832">
        <v>900.0</v>
      </c>
      <c r="I3832">
        <v>300.0</v>
      </c>
      <c r="J3832" t="s">
        <v>12179</v>
      </c>
      <c r="K3832" t="s">
        <v>11543</v>
      </c>
      <c r="L3832" t="s">
        <v>11544</v>
      </c>
    </row>
    <row r="3833" spans="1:12">
      <c r="A3833">
        <v>12007</v>
      </c>
      <c r="B3833" t="s">
        <v>13022</v>
      </c>
      <c r="C3833" t="s">
        <v>7947</v>
      </c>
      <c r="D3833" t="s">
        <v>45</v>
      </c>
      <c r="E3833" t="s">
        <v>13023</v>
      </c>
      <c r="F3833" t="s">
        <v>81</v>
      </c>
      <c r="G3833" t="str">
        <f>"0093021"</f>
        <v>0</v>
      </c>
      <c r="H3833">
        <v>900.0</v>
      </c>
      <c r="I3833">
        <v>135.0</v>
      </c>
      <c r="J3833" t="s">
        <v>7846</v>
      </c>
      <c r="K3833" t="s">
        <v>11543</v>
      </c>
      <c r="L3833" t="s">
        <v>11544</v>
      </c>
    </row>
    <row r="3834" spans="1:12">
      <c r="A3834">
        <v>12008</v>
      </c>
      <c r="B3834" t="s">
        <v>13024</v>
      </c>
      <c r="C3834" t="s">
        <v>13025</v>
      </c>
      <c r="D3834" t="s">
        <v>45</v>
      </c>
      <c r="E3834" t="s">
        <v>13026</v>
      </c>
      <c r="F3834" t="s">
        <v>81</v>
      </c>
      <c r="G3834" t="str">
        <f>"0093021"</f>
        <v>0</v>
      </c>
      <c r="H3834">
        <v>800.0</v>
      </c>
      <c r="I3834">
        <v>0.0</v>
      </c>
      <c r="J3834" t="s">
        <v>13027</v>
      </c>
      <c r="K3834" t="s">
        <v>11543</v>
      </c>
      <c r="L3834" t="s">
        <v>11544</v>
      </c>
    </row>
    <row r="3835" spans="1:12">
      <c r="A3835">
        <v>12009</v>
      </c>
      <c r="B3835" t="s">
        <v>13028</v>
      </c>
      <c r="C3835" t="s">
        <v>13029</v>
      </c>
      <c r="D3835" t="s">
        <v>14</v>
      </c>
      <c r="E3835" t="s">
        <v>13030</v>
      </c>
      <c r="F3835" t="s">
        <v>81</v>
      </c>
      <c r="G3835" t="str">
        <f>"0093021"</f>
        <v>0</v>
      </c>
      <c r="H3835">
        <v>800.0</v>
      </c>
      <c r="I3835">
        <v>0.0</v>
      </c>
      <c r="J3835" t="s">
        <v>13031</v>
      </c>
      <c r="K3835" t="s">
        <v>11543</v>
      </c>
      <c r="L3835" t="s">
        <v>11544</v>
      </c>
    </row>
    <row r="3836" spans="1:12">
      <c r="A3836">
        <v>12011</v>
      </c>
      <c r="B3836" t="s">
        <v>179</v>
      </c>
      <c r="C3836" t="s">
        <v>13032</v>
      </c>
      <c r="D3836" t="s">
        <v>14</v>
      </c>
      <c r="E3836" t="s">
        <v>13033</v>
      </c>
      <c r="F3836" t="s">
        <v>81</v>
      </c>
      <c r="G3836" t="str">
        <f>"0093021"</f>
        <v>0</v>
      </c>
      <c r="H3836">
        <v>900.0</v>
      </c>
      <c r="I3836">
        <v>135.0</v>
      </c>
      <c r="J3836" t="s">
        <v>7255</v>
      </c>
      <c r="K3836" t="s">
        <v>11543</v>
      </c>
      <c r="L3836" t="s">
        <v>11544</v>
      </c>
    </row>
    <row r="3837" spans="1:12">
      <c r="A3837">
        <v>12012</v>
      </c>
      <c r="B3837" t="s">
        <v>13034</v>
      </c>
      <c r="C3837" t="s">
        <v>13035</v>
      </c>
      <c r="D3837" t="s">
        <v>14</v>
      </c>
      <c r="E3837" t="s">
        <v>13036</v>
      </c>
      <c r="F3837" t="s">
        <v>81</v>
      </c>
      <c r="G3837" t="str">
        <f>"0093021"</f>
        <v>0</v>
      </c>
      <c r="H3837">
        <v>900.0</v>
      </c>
      <c r="I3837">
        <v>135.0</v>
      </c>
      <c r="J3837" t="s">
        <v>7255</v>
      </c>
      <c r="K3837" t="s">
        <v>11543</v>
      </c>
      <c r="L3837" t="s">
        <v>11544</v>
      </c>
    </row>
    <row r="3838" spans="1:12">
      <c r="A3838">
        <v>12013</v>
      </c>
      <c r="B3838" t="s">
        <v>13037</v>
      </c>
      <c r="C3838" t="s">
        <v>4909</v>
      </c>
      <c r="D3838" t="s">
        <v>45</v>
      </c>
      <c r="E3838" t="s">
        <v>13038</v>
      </c>
      <c r="F3838" t="s">
        <v>81</v>
      </c>
      <c r="G3838" t="str">
        <f>"0093021"</f>
        <v>0</v>
      </c>
      <c r="H3838">
        <v>900.0</v>
      </c>
      <c r="I3838">
        <v>300.0</v>
      </c>
      <c r="J3838" t="s">
        <v>13039</v>
      </c>
      <c r="K3838" t="s">
        <v>11543</v>
      </c>
      <c r="L3838" t="s">
        <v>11544</v>
      </c>
    </row>
    <row r="3839" spans="1:12">
      <c r="A3839">
        <v>12014</v>
      </c>
      <c r="B3839" t="s">
        <v>13040</v>
      </c>
      <c r="C3839" t="s">
        <v>13041</v>
      </c>
      <c r="D3839" t="s">
        <v>45</v>
      </c>
      <c r="E3839" t="s">
        <v>13042</v>
      </c>
      <c r="F3839" t="s">
        <v>81</v>
      </c>
      <c r="G3839" t="str">
        <f>"0093021"</f>
        <v>0</v>
      </c>
      <c r="H3839">
        <v>900.0</v>
      </c>
      <c r="I3839">
        <v>135.0</v>
      </c>
      <c r="J3839" t="s">
        <v>13039</v>
      </c>
      <c r="K3839" t="s">
        <v>11543</v>
      </c>
      <c r="L3839" t="s">
        <v>11544</v>
      </c>
    </row>
    <row r="3840" spans="1:12">
      <c r="A3840">
        <v>12015</v>
      </c>
      <c r="B3840" t="s">
        <v>13043</v>
      </c>
      <c r="C3840" t="s">
        <v>13044</v>
      </c>
      <c r="D3840" t="s">
        <v>14</v>
      </c>
      <c r="E3840" t="s">
        <v>13045</v>
      </c>
      <c r="F3840" t="s">
        <v>81</v>
      </c>
      <c r="G3840" t="str">
        <f>"0093021"</f>
        <v>0</v>
      </c>
      <c r="H3840">
        <v>900.0</v>
      </c>
      <c r="I3840">
        <v>135.0</v>
      </c>
      <c r="J3840" t="s">
        <v>2581</v>
      </c>
      <c r="K3840" t="s">
        <v>11543</v>
      </c>
      <c r="L3840" t="s">
        <v>11544</v>
      </c>
    </row>
    <row r="3841" spans="1:12">
      <c r="A3841">
        <v>12017</v>
      </c>
      <c r="B3841" t="s">
        <v>13046</v>
      </c>
      <c r="C3841" t="s">
        <v>5875</v>
      </c>
      <c r="D3841" t="s">
        <v>14</v>
      </c>
      <c r="E3841" t="s">
        <v>13047</v>
      </c>
      <c r="F3841" t="s">
        <v>81</v>
      </c>
      <c r="G3841" t="str">
        <f>"0093021"</f>
        <v>0</v>
      </c>
      <c r="H3841">
        <v>900.0</v>
      </c>
      <c r="I3841">
        <v>0.0</v>
      </c>
      <c r="J3841" t="s">
        <v>667</v>
      </c>
      <c r="K3841" t="s">
        <v>11543</v>
      </c>
      <c r="L3841" t="s">
        <v>11544</v>
      </c>
    </row>
    <row r="3842" spans="1:12">
      <c r="A3842">
        <v>12021</v>
      </c>
      <c r="B3842" t="s">
        <v>13048</v>
      </c>
      <c r="C3842" t="s">
        <v>13049</v>
      </c>
      <c r="D3842" t="s">
        <v>14</v>
      </c>
      <c r="E3842" t="s">
        <v>13050</v>
      </c>
      <c r="F3842" t="s">
        <v>81</v>
      </c>
      <c r="G3842" t="str">
        <f>"0093021"</f>
        <v>0</v>
      </c>
      <c r="H3842">
        <v>900.0</v>
      </c>
      <c r="I3842">
        <v>0.0</v>
      </c>
      <c r="J3842" t="s">
        <v>13051</v>
      </c>
      <c r="K3842" t="s">
        <v>11543</v>
      </c>
      <c r="L3842" t="s">
        <v>11544</v>
      </c>
    </row>
    <row r="3843" spans="1:12">
      <c r="A3843">
        <v>12024</v>
      </c>
      <c r="B3843" t="s">
        <v>13052</v>
      </c>
      <c r="C3843" t="s">
        <v>13053</v>
      </c>
      <c r="D3843" t="s">
        <v>45</v>
      </c>
      <c r="E3843" t="s">
        <v>13054</v>
      </c>
      <c r="F3843" t="s">
        <v>81</v>
      </c>
      <c r="G3843" t="str">
        <f>"0093021"</f>
        <v>0</v>
      </c>
      <c r="H3843">
        <v>900.0</v>
      </c>
      <c r="I3843">
        <v>0.0</v>
      </c>
      <c r="J3843" t="s">
        <v>8321</v>
      </c>
      <c r="K3843" t="s">
        <v>11543</v>
      </c>
      <c r="L3843" t="s">
        <v>11544</v>
      </c>
    </row>
    <row r="3844" spans="1:12">
      <c r="A3844">
        <v>12025</v>
      </c>
      <c r="B3844" t="s">
        <v>13055</v>
      </c>
      <c r="C3844" t="s">
        <v>13056</v>
      </c>
      <c r="D3844" t="s">
        <v>45</v>
      </c>
      <c r="E3844" t="s">
        <v>13057</v>
      </c>
      <c r="F3844" t="s">
        <v>81</v>
      </c>
      <c r="G3844" t="str">
        <f>"0093021"</f>
        <v>0</v>
      </c>
      <c r="H3844">
        <v>900.0</v>
      </c>
      <c r="I3844">
        <v>350.0</v>
      </c>
      <c r="J3844" t="s">
        <v>9231</v>
      </c>
      <c r="K3844" t="s">
        <v>11543</v>
      </c>
      <c r="L3844" t="s">
        <v>11544</v>
      </c>
    </row>
    <row r="3845" spans="1:12">
      <c r="A3845">
        <v>12028</v>
      </c>
      <c r="B3845" t="s">
        <v>13058</v>
      </c>
      <c r="C3845" t="s">
        <v>13059</v>
      </c>
      <c r="D3845" t="s">
        <v>45</v>
      </c>
      <c r="E3845" t="s">
        <v>13060</v>
      </c>
      <c r="F3845" t="s">
        <v>81</v>
      </c>
      <c r="G3845" t="str">
        <f>"0093021"</f>
        <v>0</v>
      </c>
      <c r="H3845">
        <v>900.0</v>
      </c>
      <c r="I3845">
        <v>0.0</v>
      </c>
      <c r="J3845" t="s">
        <v>667</v>
      </c>
      <c r="K3845" t="s">
        <v>11543</v>
      </c>
      <c r="L3845" t="s">
        <v>11544</v>
      </c>
    </row>
    <row r="3846" spans="1:12">
      <c r="A3846">
        <v>12029</v>
      </c>
      <c r="B3846" t="s">
        <v>13061</v>
      </c>
      <c r="C3846" t="s">
        <v>13062</v>
      </c>
      <c r="D3846" t="s">
        <v>14</v>
      </c>
      <c r="E3846" t="s">
        <v>13063</v>
      </c>
      <c r="F3846" t="s">
        <v>195</v>
      </c>
      <c r="G3846" t="str">
        <f>"0017051"</f>
        <v>0</v>
      </c>
      <c r="H3846">
        <v>1000.0</v>
      </c>
      <c r="I3846">
        <v>0.0</v>
      </c>
      <c r="J3846" t="s">
        <v>10805</v>
      </c>
      <c r="K3846" t="s">
        <v>11543</v>
      </c>
      <c r="L3846" t="s">
        <v>11544</v>
      </c>
    </row>
    <row r="3847" spans="1:12">
      <c r="A3847">
        <v>12032</v>
      </c>
      <c r="B3847" t="s">
        <v>13064</v>
      </c>
      <c r="C3847" t="s">
        <v>13065</v>
      </c>
      <c r="D3847" t="s">
        <v>14</v>
      </c>
      <c r="E3847" t="s">
        <v>13066</v>
      </c>
      <c r="F3847" t="s">
        <v>81</v>
      </c>
      <c r="G3847" t="str">
        <f>"0093021"</f>
        <v>0</v>
      </c>
      <c r="H3847">
        <v>700.0</v>
      </c>
      <c r="I3847">
        <v>105.0</v>
      </c>
      <c r="J3847" t="s">
        <v>6817</v>
      </c>
      <c r="K3847" t="s">
        <v>11543</v>
      </c>
      <c r="L3847" t="s">
        <v>11544</v>
      </c>
    </row>
    <row r="3848" spans="1:12">
      <c r="A3848">
        <v>12034</v>
      </c>
      <c r="B3848" t="s">
        <v>13067</v>
      </c>
      <c r="C3848" t="s">
        <v>13068</v>
      </c>
      <c r="D3848" t="s">
        <v>14</v>
      </c>
      <c r="E3848" t="s">
        <v>13069</v>
      </c>
      <c r="F3848" t="s">
        <v>81</v>
      </c>
      <c r="G3848" t="str">
        <f>"0093021"</f>
        <v>0</v>
      </c>
      <c r="H3848">
        <v>800.0</v>
      </c>
      <c r="I3848">
        <v>120.0</v>
      </c>
      <c r="J3848" t="s">
        <v>13070</v>
      </c>
      <c r="K3848" t="s">
        <v>11543</v>
      </c>
      <c r="L3848" t="s">
        <v>11544</v>
      </c>
    </row>
    <row r="3849" spans="1:12">
      <c r="A3849">
        <v>12035</v>
      </c>
      <c r="B3849" t="s">
        <v>6467</v>
      </c>
      <c r="C3849" t="s">
        <v>7301</v>
      </c>
      <c r="D3849" t="s">
        <v>14</v>
      </c>
      <c r="E3849" t="s">
        <v>13071</v>
      </c>
      <c r="F3849" t="s">
        <v>81</v>
      </c>
      <c r="G3849" t="str">
        <f>"0093021"</f>
        <v>0</v>
      </c>
      <c r="H3849">
        <v>800.0</v>
      </c>
      <c r="I3849">
        <v>120.0</v>
      </c>
      <c r="J3849" t="s">
        <v>13072</v>
      </c>
      <c r="K3849" t="s">
        <v>11543</v>
      </c>
      <c r="L3849" t="s">
        <v>11544</v>
      </c>
    </row>
    <row r="3850" spans="1:12">
      <c r="A3850">
        <v>12036</v>
      </c>
      <c r="B3850" t="s">
        <v>13073</v>
      </c>
      <c r="C3850" t="s">
        <v>13074</v>
      </c>
      <c r="D3850" t="s">
        <v>45</v>
      </c>
      <c r="E3850" t="s">
        <v>13075</v>
      </c>
      <c r="F3850" t="s">
        <v>106</v>
      </c>
      <c r="G3850" t="str">
        <f>"0066010"</f>
        <v>0</v>
      </c>
      <c r="H3850">
        <v>700.0</v>
      </c>
      <c r="I3850">
        <v>100.0</v>
      </c>
      <c r="J3850" t="s">
        <v>10614</v>
      </c>
      <c r="K3850" t="s">
        <v>11543</v>
      </c>
      <c r="L3850" t="s">
        <v>11544</v>
      </c>
    </row>
    <row r="3851" spans="1:12">
      <c r="A3851">
        <v>12037</v>
      </c>
      <c r="B3851" t="s">
        <v>13076</v>
      </c>
      <c r="C3851" t="s">
        <v>13077</v>
      </c>
      <c r="D3851" t="s">
        <v>14</v>
      </c>
      <c r="E3851" t="s">
        <v>13078</v>
      </c>
      <c r="F3851" t="s">
        <v>81</v>
      </c>
      <c r="G3851" t="str">
        <f>"0093021"</f>
        <v>0</v>
      </c>
      <c r="H3851">
        <v>700.0</v>
      </c>
      <c r="I3851">
        <v>105.0</v>
      </c>
      <c r="J3851" t="s">
        <v>5040</v>
      </c>
      <c r="K3851" t="s">
        <v>11543</v>
      </c>
      <c r="L3851" t="s">
        <v>11544</v>
      </c>
    </row>
    <row r="3852" spans="1:12">
      <c r="A3852">
        <v>12038</v>
      </c>
      <c r="B3852" t="s">
        <v>13079</v>
      </c>
      <c r="C3852" t="s">
        <v>13080</v>
      </c>
      <c r="D3852" t="s">
        <v>45</v>
      </c>
      <c r="E3852" t="s">
        <v>13081</v>
      </c>
      <c r="F3852" t="s">
        <v>322</v>
      </c>
      <c r="G3852" t="str">
        <f>"0091011"</f>
        <v>0</v>
      </c>
      <c r="H3852">
        <v>700.0</v>
      </c>
      <c r="I3852">
        <v>0.0</v>
      </c>
      <c r="J3852" t="s">
        <v>4227</v>
      </c>
      <c r="K3852" t="s">
        <v>11543</v>
      </c>
      <c r="L3852" t="s">
        <v>11544</v>
      </c>
    </row>
    <row r="3853" spans="1:12">
      <c r="A3853">
        <v>12039</v>
      </c>
      <c r="B3853" t="s">
        <v>13082</v>
      </c>
      <c r="C3853" t="s">
        <v>13083</v>
      </c>
      <c r="D3853" t="s">
        <v>45</v>
      </c>
      <c r="E3853" t="s">
        <v>13084</v>
      </c>
      <c r="F3853" t="s">
        <v>62</v>
      </c>
      <c r="G3853" t="str">
        <f>"0051010"</f>
        <v>0</v>
      </c>
      <c r="H3853">
        <v>1500.0</v>
      </c>
      <c r="I3853">
        <v>225.0</v>
      </c>
      <c r="J3853" t="s">
        <v>12197</v>
      </c>
      <c r="K3853" t="s">
        <v>11543</v>
      </c>
      <c r="L3853" t="s">
        <v>11544</v>
      </c>
    </row>
    <row r="3854" spans="1:12">
      <c r="A3854">
        <v>12040</v>
      </c>
      <c r="B3854" t="s">
        <v>13085</v>
      </c>
      <c r="C3854" t="s">
        <v>13086</v>
      </c>
      <c r="D3854" t="s">
        <v>45</v>
      </c>
      <c r="E3854" t="s">
        <v>13087</v>
      </c>
      <c r="F3854" t="s">
        <v>2427</v>
      </c>
      <c r="G3854" t="str">
        <f>"0054021"</f>
        <v>0</v>
      </c>
      <c r="H3854">
        <v>1500.0</v>
      </c>
      <c r="I3854">
        <v>225.0</v>
      </c>
      <c r="J3854" t="s">
        <v>4798</v>
      </c>
      <c r="K3854" t="s">
        <v>11543</v>
      </c>
      <c r="L3854" t="s">
        <v>11544</v>
      </c>
    </row>
    <row r="3855" spans="1:12">
      <c r="A3855">
        <v>12041</v>
      </c>
      <c r="B3855" t="s">
        <v>13088</v>
      </c>
      <c r="C3855" t="s">
        <v>13089</v>
      </c>
      <c r="D3855" t="s">
        <v>14</v>
      </c>
      <c r="E3855" t="s">
        <v>13090</v>
      </c>
      <c r="F3855" t="s">
        <v>2427</v>
      </c>
      <c r="G3855" t="str">
        <f>"0054021"</f>
        <v>0</v>
      </c>
      <c r="H3855">
        <v>1500.0</v>
      </c>
      <c r="I3855">
        <v>225.0</v>
      </c>
      <c r="J3855" t="s">
        <v>12008</v>
      </c>
      <c r="K3855" t="s">
        <v>11543</v>
      </c>
      <c r="L3855" t="s">
        <v>11544</v>
      </c>
    </row>
    <row r="3856" spans="1:12">
      <c r="A3856">
        <v>12042</v>
      </c>
      <c r="B3856" t="s">
        <v>13091</v>
      </c>
      <c r="C3856" t="s">
        <v>13092</v>
      </c>
      <c r="D3856" t="s">
        <v>45</v>
      </c>
      <c r="E3856" t="s">
        <v>13093</v>
      </c>
      <c r="F3856" t="s">
        <v>2427</v>
      </c>
      <c r="G3856" t="str">
        <f>"0054021"</f>
        <v>0</v>
      </c>
      <c r="H3856">
        <v>1500.0</v>
      </c>
      <c r="I3856">
        <v>225.0</v>
      </c>
      <c r="J3856" t="s">
        <v>4798</v>
      </c>
      <c r="K3856" t="s">
        <v>11543</v>
      </c>
      <c r="L3856" t="s">
        <v>11544</v>
      </c>
    </row>
    <row r="3857" spans="1:12">
      <c r="A3857">
        <v>12043</v>
      </c>
      <c r="B3857" t="s">
        <v>13094</v>
      </c>
      <c r="C3857" t="s">
        <v>13095</v>
      </c>
      <c r="D3857" t="s">
        <v>45</v>
      </c>
      <c r="E3857" t="s">
        <v>13096</v>
      </c>
      <c r="F3857" t="s">
        <v>2427</v>
      </c>
      <c r="G3857" t="str">
        <f>"0054021"</f>
        <v>0</v>
      </c>
      <c r="H3857">
        <v>1500.0</v>
      </c>
      <c r="I3857">
        <v>225.0</v>
      </c>
      <c r="J3857" t="s">
        <v>4798</v>
      </c>
      <c r="K3857" t="s">
        <v>11543</v>
      </c>
      <c r="L3857" t="s">
        <v>11544</v>
      </c>
    </row>
    <row r="3858" spans="1:12">
      <c r="A3858">
        <v>12044</v>
      </c>
      <c r="B3858" t="s">
        <v>13097</v>
      </c>
      <c r="C3858" t="s">
        <v>13098</v>
      </c>
      <c r="D3858" t="s">
        <v>45</v>
      </c>
      <c r="E3858" t="s">
        <v>13099</v>
      </c>
      <c r="F3858" t="s">
        <v>2427</v>
      </c>
      <c r="G3858" t="str">
        <f>"0054021"</f>
        <v>0</v>
      </c>
      <c r="H3858">
        <v>1500.0</v>
      </c>
      <c r="I3858">
        <v>225.0</v>
      </c>
      <c r="J3858" t="s">
        <v>4798</v>
      </c>
      <c r="K3858" t="s">
        <v>11543</v>
      </c>
      <c r="L3858" t="s">
        <v>11544</v>
      </c>
    </row>
    <row r="3859" spans="1:12">
      <c r="A3859">
        <v>12045</v>
      </c>
      <c r="B3859" t="s">
        <v>13100</v>
      </c>
      <c r="C3859" t="s">
        <v>11525</v>
      </c>
      <c r="D3859" t="s">
        <v>45</v>
      </c>
      <c r="E3859" t="s">
        <v>13101</v>
      </c>
      <c r="F3859" t="s">
        <v>2427</v>
      </c>
      <c r="G3859" t="str">
        <f>"0054021"</f>
        <v>0</v>
      </c>
      <c r="H3859">
        <v>1500.0</v>
      </c>
      <c r="I3859">
        <v>225.0</v>
      </c>
      <c r="J3859" t="s">
        <v>6615</v>
      </c>
      <c r="K3859" t="s">
        <v>11543</v>
      </c>
      <c r="L3859" t="s">
        <v>11544</v>
      </c>
    </row>
    <row r="3860" spans="1:12">
      <c r="A3860">
        <v>12046</v>
      </c>
      <c r="B3860" t="s">
        <v>10390</v>
      </c>
      <c r="C3860" t="s">
        <v>13102</v>
      </c>
      <c r="D3860" t="s">
        <v>14</v>
      </c>
      <c r="E3860" t="s">
        <v>13103</v>
      </c>
      <c r="F3860" t="s">
        <v>2427</v>
      </c>
      <c r="G3860" t="str">
        <f>"0054021"</f>
        <v>0</v>
      </c>
      <c r="H3860">
        <v>1500.0</v>
      </c>
      <c r="I3860">
        <v>225.0</v>
      </c>
      <c r="J3860" t="s">
        <v>4798</v>
      </c>
      <c r="K3860" t="s">
        <v>11543</v>
      </c>
      <c r="L3860" t="s">
        <v>11544</v>
      </c>
    </row>
    <row r="3861" spans="1:12">
      <c r="A3861">
        <v>12048</v>
      </c>
      <c r="B3861" t="s">
        <v>787</v>
      </c>
      <c r="C3861" t="s">
        <v>13104</v>
      </c>
      <c r="D3861" t="s">
        <v>14</v>
      </c>
      <c r="E3861" t="s">
        <v>13105</v>
      </c>
      <c r="F3861" t="s">
        <v>2427</v>
      </c>
      <c r="G3861" t="str">
        <f>"0054021"</f>
        <v>0</v>
      </c>
      <c r="H3861">
        <v>1500.0</v>
      </c>
      <c r="I3861">
        <v>0.0</v>
      </c>
      <c r="J3861" t="s">
        <v>11847</v>
      </c>
      <c r="K3861" t="s">
        <v>11543</v>
      </c>
      <c r="L3861" t="s">
        <v>11544</v>
      </c>
    </row>
    <row r="3862" spans="1:12">
      <c r="A3862">
        <v>12049</v>
      </c>
      <c r="B3862" t="s">
        <v>13106</v>
      </c>
      <c r="C3862" t="s">
        <v>503</v>
      </c>
      <c r="D3862" t="s">
        <v>45</v>
      </c>
      <c r="E3862" t="s">
        <v>13107</v>
      </c>
      <c r="F3862" t="s">
        <v>2427</v>
      </c>
      <c r="G3862" t="str">
        <f>"0054021"</f>
        <v>0</v>
      </c>
      <c r="H3862">
        <v>1500.0</v>
      </c>
      <c r="I3862">
        <v>225.0</v>
      </c>
      <c r="J3862" t="s">
        <v>7846</v>
      </c>
      <c r="K3862" t="s">
        <v>11543</v>
      </c>
      <c r="L3862" t="s">
        <v>11544</v>
      </c>
    </row>
    <row r="3863" spans="1:12">
      <c r="A3863">
        <v>12050</v>
      </c>
      <c r="B3863" t="s">
        <v>13108</v>
      </c>
      <c r="C3863" t="s">
        <v>13109</v>
      </c>
      <c r="D3863" t="s">
        <v>14</v>
      </c>
      <c r="E3863" t="s">
        <v>13110</v>
      </c>
      <c r="F3863" t="s">
        <v>6235</v>
      </c>
      <c r="G3863" t="str">
        <f>"0061080"</f>
        <v>0</v>
      </c>
      <c r="H3863">
        <v>1000.0</v>
      </c>
      <c r="I3863">
        <v>0.0</v>
      </c>
      <c r="J3863" t="s">
        <v>13111</v>
      </c>
      <c r="K3863" t="s">
        <v>11543</v>
      </c>
      <c r="L3863" t="s">
        <v>11544</v>
      </c>
    </row>
    <row r="3864" spans="1:12">
      <c r="A3864">
        <v>12051</v>
      </c>
      <c r="B3864" t="s">
        <v>13112</v>
      </c>
      <c r="C3864" t="s">
        <v>13113</v>
      </c>
      <c r="D3864" t="s">
        <v>45</v>
      </c>
      <c r="E3864" t="s">
        <v>13114</v>
      </c>
      <c r="F3864" t="s">
        <v>81</v>
      </c>
      <c r="G3864" t="str">
        <f>"0093021"</f>
        <v>0</v>
      </c>
      <c r="H3864">
        <v>700.0</v>
      </c>
      <c r="I3864">
        <v>175.0</v>
      </c>
      <c r="J3864" t="s">
        <v>13115</v>
      </c>
      <c r="K3864" t="s">
        <v>11543</v>
      </c>
      <c r="L3864" t="s">
        <v>11544</v>
      </c>
    </row>
    <row r="3865" spans="1:12">
      <c r="A3865">
        <v>12053</v>
      </c>
      <c r="B3865" t="s">
        <v>13116</v>
      </c>
      <c r="C3865" t="s">
        <v>13117</v>
      </c>
      <c r="D3865" t="s">
        <v>45</v>
      </c>
      <c r="E3865" t="s">
        <v>13118</v>
      </c>
      <c r="F3865" t="s">
        <v>81</v>
      </c>
      <c r="G3865" t="str">
        <f>"0093021"</f>
        <v>0</v>
      </c>
      <c r="H3865">
        <v>700.0</v>
      </c>
      <c r="I3865">
        <v>0.0</v>
      </c>
      <c r="J3865" t="s">
        <v>12265</v>
      </c>
      <c r="K3865" t="s">
        <v>11543</v>
      </c>
      <c r="L3865" t="s">
        <v>11544</v>
      </c>
    </row>
    <row r="3866" spans="1:12">
      <c r="A3866">
        <v>12054</v>
      </c>
      <c r="B3866" t="s">
        <v>13119</v>
      </c>
      <c r="C3866" t="s">
        <v>10582</v>
      </c>
      <c r="D3866" t="s">
        <v>14</v>
      </c>
      <c r="E3866" t="s">
        <v>13120</v>
      </c>
      <c r="F3866" t="s">
        <v>5201</v>
      </c>
      <c r="G3866" t="str">
        <f>"0103130"</f>
        <v>0</v>
      </c>
      <c r="H3866">
        <v>1500.0</v>
      </c>
      <c r="I3866">
        <v>300.0</v>
      </c>
      <c r="J3866" t="s">
        <v>5837</v>
      </c>
      <c r="K3866" t="s">
        <v>11543</v>
      </c>
      <c r="L3866" t="s">
        <v>11544</v>
      </c>
    </row>
    <row r="3867" spans="1:12">
      <c r="A3867">
        <v>12055</v>
      </c>
      <c r="B3867" t="s">
        <v>13121</v>
      </c>
      <c r="C3867" t="s">
        <v>13122</v>
      </c>
      <c r="D3867" t="s">
        <v>14</v>
      </c>
      <c r="E3867" t="s">
        <v>13123</v>
      </c>
      <c r="F3867" t="s">
        <v>960</v>
      </c>
      <c r="G3867" t="str">
        <f>"0021021"</f>
        <v>0</v>
      </c>
      <c r="H3867">
        <v>2500.0</v>
      </c>
      <c r="I3867">
        <v>0.0</v>
      </c>
      <c r="J3867" t="s">
        <v>13124</v>
      </c>
      <c r="K3867" t="s">
        <v>11543</v>
      </c>
      <c r="L3867" t="s">
        <v>11544</v>
      </c>
    </row>
    <row r="3868" spans="1:12">
      <c r="A3868">
        <v>12056</v>
      </c>
      <c r="B3868" t="s">
        <v>13125</v>
      </c>
      <c r="C3868" t="s">
        <v>13126</v>
      </c>
      <c r="D3868" t="s">
        <v>45</v>
      </c>
      <c r="E3868" t="s">
        <v>13127</v>
      </c>
      <c r="F3868" t="s">
        <v>67</v>
      </c>
      <c r="G3868" t="str">
        <f>"8011031"</f>
        <v>0</v>
      </c>
      <c r="H3868">
        <v>1500.0</v>
      </c>
      <c r="I3868">
        <v>0.0</v>
      </c>
      <c r="J3868" t="s">
        <v>11958</v>
      </c>
      <c r="K3868" t="s">
        <v>11543</v>
      </c>
      <c r="L3868" t="s">
        <v>11544</v>
      </c>
    </row>
    <row r="3869" spans="1:12">
      <c r="A3869">
        <v>12057</v>
      </c>
      <c r="B3869" t="s">
        <v>13128</v>
      </c>
      <c r="C3869" t="s">
        <v>13129</v>
      </c>
      <c r="D3869" t="s">
        <v>14</v>
      </c>
      <c r="E3869" t="s">
        <v>13130</v>
      </c>
      <c r="F3869" t="s">
        <v>960</v>
      </c>
      <c r="G3869" t="str">
        <f>"0021021"</f>
        <v>0</v>
      </c>
      <c r="H3869">
        <v>2000.0</v>
      </c>
      <c r="I3869">
        <v>300.0</v>
      </c>
      <c r="J3869" t="s">
        <v>6817</v>
      </c>
      <c r="K3869" t="s">
        <v>11543</v>
      </c>
      <c r="L3869" t="s">
        <v>11544</v>
      </c>
    </row>
    <row r="3870" spans="1:12">
      <c r="A3870">
        <v>12058</v>
      </c>
      <c r="B3870" t="s">
        <v>13131</v>
      </c>
      <c r="C3870" t="s">
        <v>13132</v>
      </c>
      <c r="D3870" t="s">
        <v>14</v>
      </c>
      <c r="E3870" t="s">
        <v>13133</v>
      </c>
      <c r="F3870" t="s">
        <v>5201</v>
      </c>
      <c r="G3870" t="str">
        <f>"0103130"</f>
        <v>0</v>
      </c>
      <c r="H3870">
        <v>1500.0</v>
      </c>
      <c r="I3870">
        <v>225.0</v>
      </c>
      <c r="J3870" t="s">
        <v>6817</v>
      </c>
      <c r="K3870" t="s">
        <v>11543</v>
      </c>
      <c r="L3870" t="s">
        <v>11544</v>
      </c>
    </row>
    <row r="3871" spans="1:12">
      <c r="A3871">
        <v>12059</v>
      </c>
      <c r="B3871" t="s">
        <v>13134</v>
      </c>
      <c r="C3871" t="s">
        <v>13135</v>
      </c>
      <c r="D3871" t="s">
        <v>14</v>
      </c>
      <c r="E3871" t="s">
        <v>13136</v>
      </c>
      <c r="F3871" t="s">
        <v>67</v>
      </c>
      <c r="G3871" t="str">
        <f>"8011031"</f>
        <v>0</v>
      </c>
      <c r="H3871">
        <v>1650.0</v>
      </c>
      <c r="I3871">
        <v>0.0</v>
      </c>
      <c r="J3871" t="s">
        <v>13137</v>
      </c>
      <c r="K3871" t="s">
        <v>11543</v>
      </c>
      <c r="L3871" t="s">
        <v>11544</v>
      </c>
    </row>
    <row r="3872" spans="1:12">
      <c r="A3872">
        <v>12060</v>
      </c>
      <c r="B3872" t="s">
        <v>1597</v>
      </c>
      <c r="C3872" t="s">
        <v>13138</v>
      </c>
      <c r="D3872" t="s">
        <v>14</v>
      </c>
      <c r="E3872" t="s">
        <v>13139</v>
      </c>
      <c r="F3872" t="s">
        <v>1699</v>
      </c>
      <c r="G3872" t="str">
        <f>"9011031"</f>
        <v>0</v>
      </c>
      <c r="H3872">
        <v>700.0</v>
      </c>
      <c r="I3872">
        <v>105.0</v>
      </c>
      <c r="J3872" t="s">
        <v>6817</v>
      </c>
      <c r="K3872" t="s">
        <v>11543</v>
      </c>
      <c r="L3872" t="s">
        <v>11544</v>
      </c>
    </row>
    <row r="3873" spans="1:12">
      <c r="A3873">
        <v>12061</v>
      </c>
      <c r="B3873" t="s">
        <v>866</v>
      </c>
      <c r="C3873" t="s">
        <v>13140</v>
      </c>
      <c r="D3873" t="s">
        <v>14</v>
      </c>
      <c r="E3873" t="s">
        <v>13141</v>
      </c>
      <c r="F3873" t="s">
        <v>36</v>
      </c>
      <c r="G3873" t="str">
        <f>"6034011"</f>
        <v>0</v>
      </c>
      <c r="H3873">
        <v>700.0</v>
      </c>
      <c r="I3873">
        <v>105.0</v>
      </c>
      <c r="J3873" t="s">
        <v>2794</v>
      </c>
      <c r="K3873" t="s">
        <v>11543</v>
      </c>
      <c r="L3873" t="s">
        <v>11544</v>
      </c>
    </row>
    <row r="3874" spans="1:12">
      <c r="A3874">
        <v>12062</v>
      </c>
      <c r="B3874" t="s">
        <v>494</v>
      </c>
      <c r="C3874" t="s">
        <v>13142</v>
      </c>
      <c r="D3874" t="s">
        <v>14</v>
      </c>
      <c r="E3874" t="s">
        <v>13143</v>
      </c>
      <c r="F3874" t="s">
        <v>2871</v>
      </c>
      <c r="G3874" t="str">
        <f>"9063050"</f>
        <v>0</v>
      </c>
      <c r="H3874">
        <v>700.0</v>
      </c>
      <c r="I3874">
        <v>0.0</v>
      </c>
      <c r="J3874" t="s">
        <v>844</v>
      </c>
      <c r="K3874" t="s">
        <v>11543</v>
      </c>
      <c r="L3874" t="s">
        <v>11544</v>
      </c>
    </row>
    <row r="3875" spans="1:12">
      <c r="A3875">
        <v>12064</v>
      </c>
      <c r="B3875" t="s">
        <v>13144</v>
      </c>
      <c r="C3875" t="s">
        <v>13145</v>
      </c>
      <c r="D3875" t="s">
        <v>45</v>
      </c>
      <c r="E3875" t="s">
        <v>13146</v>
      </c>
      <c r="F3875" t="s">
        <v>81</v>
      </c>
      <c r="G3875" t="str">
        <f>"0093021"</f>
        <v>0</v>
      </c>
      <c r="H3875">
        <v>700.0</v>
      </c>
      <c r="I3875">
        <v>105.0</v>
      </c>
      <c r="J3875" t="s">
        <v>6817</v>
      </c>
      <c r="K3875" t="s">
        <v>11543</v>
      </c>
      <c r="L3875" t="s">
        <v>11544</v>
      </c>
    </row>
    <row r="3876" spans="1:12">
      <c r="A3876">
        <v>12066</v>
      </c>
      <c r="B3876" t="s">
        <v>13147</v>
      </c>
      <c r="C3876" t="s">
        <v>13148</v>
      </c>
      <c r="D3876" t="s">
        <v>14</v>
      </c>
      <c r="E3876" t="s">
        <v>13149</v>
      </c>
      <c r="F3876" t="s">
        <v>81</v>
      </c>
      <c r="G3876" t="str">
        <f>"0093021"</f>
        <v>0</v>
      </c>
      <c r="H3876">
        <v>700.0</v>
      </c>
      <c r="I3876">
        <v>0.0</v>
      </c>
      <c r="J3876" t="s">
        <v>11551</v>
      </c>
      <c r="K3876" t="s">
        <v>11543</v>
      </c>
      <c r="L3876" t="s">
        <v>11544</v>
      </c>
    </row>
    <row r="3877" spans="1:12">
      <c r="A3877">
        <v>12067</v>
      </c>
      <c r="B3877" t="s">
        <v>1684</v>
      </c>
      <c r="C3877" t="s">
        <v>13150</v>
      </c>
      <c r="D3877" t="s">
        <v>14</v>
      </c>
      <c r="E3877" t="s">
        <v>13151</v>
      </c>
      <c r="F3877" t="s">
        <v>81</v>
      </c>
      <c r="G3877" t="str">
        <f>"0093021"</f>
        <v>0</v>
      </c>
      <c r="H3877">
        <v>700.0</v>
      </c>
      <c r="I3877">
        <v>0.0</v>
      </c>
      <c r="J3877" t="s">
        <v>11551</v>
      </c>
      <c r="K3877" t="s">
        <v>11543</v>
      </c>
      <c r="L3877" t="s">
        <v>11544</v>
      </c>
    </row>
    <row r="3878" spans="1:12">
      <c r="A3878">
        <v>12068</v>
      </c>
      <c r="B3878" t="s">
        <v>3529</v>
      </c>
      <c r="C3878" t="s">
        <v>13152</v>
      </c>
      <c r="D3878" t="s">
        <v>14</v>
      </c>
      <c r="E3878" t="s">
        <v>13153</v>
      </c>
      <c r="F3878" t="s">
        <v>81</v>
      </c>
      <c r="G3878" t="str">
        <f>"0093021"</f>
        <v>0</v>
      </c>
      <c r="H3878">
        <v>700.0</v>
      </c>
      <c r="I3878">
        <v>105.0</v>
      </c>
      <c r="J3878" t="s">
        <v>6817</v>
      </c>
      <c r="K3878" t="s">
        <v>11543</v>
      </c>
      <c r="L3878" t="s">
        <v>11544</v>
      </c>
    </row>
    <row r="3879" spans="1:12">
      <c r="A3879">
        <v>12069</v>
      </c>
      <c r="B3879" t="s">
        <v>13154</v>
      </c>
      <c r="C3879" t="s">
        <v>13155</v>
      </c>
      <c r="D3879" t="s">
        <v>14</v>
      </c>
      <c r="E3879" t="s">
        <v>13156</v>
      </c>
      <c r="F3879" t="s">
        <v>81</v>
      </c>
      <c r="G3879" t="str">
        <f>"0093021"</f>
        <v>0</v>
      </c>
      <c r="H3879">
        <v>700.0</v>
      </c>
      <c r="I3879">
        <v>0.0</v>
      </c>
      <c r="J3879" t="s">
        <v>1489</v>
      </c>
      <c r="K3879" t="s">
        <v>11543</v>
      </c>
      <c r="L3879" t="s">
        <v>11544</v>
      </c>
    </row>
    <row r="3880" spans="1:12">
      <c r="A3880">
        <v>12070</v>
      </c>
      <c r="B3880" t="s">
        <v>13157</v>
      </c>
      <c r="C3880" t="s">
        <v>2869</v>
      </c>
      <c r="D3880" t="s">
        <v>45</v>
      </c>
      <c r="E3880" t="s">
        <v>13158</v>
      </c>
      <c r="F3880" t="s">
        <v>81</v>
      </c>
      <c r="G3880" t="str">
        <f>"0093021"</f>
        <v>0</v>
      </c>
      <c r="H3880">
        <v>700.0</v>
      </c>
      <c r="I3880">
        <v>105.0</v>
      </c>
      <c r="J3880" t="s">
        <v>2581</v>
      </c>
      <c r="K3880" t="s">
        <v>11543</v>
      </c>
      <c r="L3880" t="s">
        <v>11544</v>
      </c>
    </row>
    <row r="3881" spans="1:12">
      <c r="A3881">
        <v>12071</v>
      </c>
      <c r="B3881" t="s">
        <v>13159</v>
      </c>
      <c r="C3881" t="s">
        <v>13160</v>
      </c>
      <c r="D3881" t="s">
        <v>14</v>
      </c>
      <c r="E3881" t="s">
        <v>13161</v>
      </c>
      <c r="F3881" t="s">
        <v>36</v>
      </c>
      <c r="G3881" t="str">
        <f>"6034011"</f>
        <v>0</v>
      </c>
      <c r="H3881">
        <v>700.0</v>
      </c>
      <c r="I3881">
        <v>0.0</v>
      </c>
      <c r="J3881" t="s">
        <v>13051</v>
      </c>
      <c r="K3881" t="s">
        <v>11543</v>
      </c>
      <c r="L3881" t="s">
        <v>11544</v>
      </c>
    </row>
    <row r="3882" spans="1:12">
      <c r="A3882">
        <v>12072</v>
      </c>
      <c r="B3882" t="s">
        <v>13162</v>
      </c>
      <c r="C3882" t="s">
        <v>13163</v>
      </c>
      <c r="D3882" t="s">
        <v>14</v>
      </c>
      <c r="E3882" t="s">
        <v>13164</v>
      </c>
      <c r="F3882" t="s">
        <v>1699</v>
      </c>
      <c r="G3882" t="str">
        <f>"0090758"</f>
        <v>0</v>
      </c>
      <c r="H3882">
        <v>700.0</v>
      </c>
      <c r="I3882">
        <v>0.0</v>
      </c>
      <c r="J3882" t="s">
        <v>667</v>
      </c>
      <c r="K3882" t="s">
        <v>11543</v>
      </c>
      <c r="L3882" t="s">
        <v>11544</v>
      </c>
    </row>
    <row r="3883" spans="1:12">
      <c r="A3883">
        <v>12073</v>
      </c>
      <c r="B3883" t="s">
        <v>13165</v>
      </c>
      <c r="C3883" t="s">
        <v>13166</v>
      </c>
      <c r="D3883" t="s">
        <v>45</v>
      </c>
      <c r="E3883" t="s">
        <v>13167</v>
      </c>
      <c r="F3883" t="s">
        <v>81</v>
      </c>
      <c r="G3883" t="str">
        <f>"0093021"</f>
        <v>0</v>
      </c>
      <c r="H3883">
        <v>700.0</v>
      </c>
      <c r="I3883">
        <v>105.0</v>
      </c>
      <c r="J3883" t="s">
        <v>6817</v>
      </c>
      <c r="K3883" t="s">
        <v>11543</v>
      </c>
      <c r="L3883" t="s">
        <v>11544</v>
      </c>
    </row>
    <row r="3884" spans="1:12">
      <c r="A3884">
        <v>12074</v>
      </c>
      <c r="B3884" t="s">
        <v>13168</v>
      </c>
      <c r="C3884" t="s">
        <v>13169</v>
      </c>
      <c r="D3884" t="s">
        <v>45</v>
      </c>
      <c r="E3884" t="s">
        <v>13170</v>
      </c>
      <c r="F3884" t="s">
        <v>322</v>
      </c>
      <c r="G3884" t="str">
        <f>"0091011"</f>
        <v>0</v>
      </c>
      <c r="H3884">
        <v>700.0</v>
      </c>
      <c r="I3884">
        <v>0.0</v>
      </c>
      <c r="J3884" t="s">
        <v>12902</v>
      </c>
      <c r="K3884" t="s">
        <v>11543</v>
      </c>
      <c r="L3884" t="s">
        <v>11544</v>
      </c>
    </row>
    <row r="3885" spans="1:12">
      <c r="A3885">
        <v>12075</v>
      </c>
      <c r="B3885" t="s">
        <v>13171</v>
      </c>
      <c r="C3885" t="s">
        <v>13172</v>
      </c>
      <c r="D3885" t="s">
        <v>45</v>
      </c>
      <c r="E3885" t="s">
        <v>13173</v>
      </c>
      <c r="F3885" t="s">
        <v>81</v>
      </c>
      <c r="G3885" t="str">
        <f>"0093021"</f>
        <v>0</v>
      </c>
      <c r="H3885">
        <v>700.0</v>
      </c>
      <c r="I3885">
        <v>105.0</v>
      </c>
      <c r="J3885" t="s">
        <v>9231</v>
      </c>
      <c r="K3885" t="s">
        <v>11543</v>
      </c>
      <c r="L3885" t="s">
        <v>11544</v>
      </c>
    </row>
    <row r="3886" spans="1:12">
      <c r="A3886">
        <v>12076</v>
      </c>
      <c r="B3886" t="s">
        <v>13174</v>
      </c>
      <c r="C3886" t="s">
        <v>13175</v>
      </c>
      <c r="D3886" t="s">
        <v>14</v>
      </c>
      <c r="E3886" t="s">
        <v>13176</v>
      </c>
      <c r="F3886" t="s">
        <v>81</v>
      </c>
      <c r="G3886" t="str">
        <f>"0093021"</f>
        <v>0</v>
      </c>
      <c r="H3886">
        <v>700.0</v>
      </c>
      <c r="I3886">
        <v>0.0</v>
      </c>
      <c r="J3886" t="s">
        <v>667</v>
      </c>
      <c r="K3886" t="s">
        <v>11543</v>
      </c>
      <c r="L3886" t="s">
        <v>11544</v>
      </c>
    </row>
    <row r="3887" spans="1:12">
      <c r="A3887">
        <v>12077</v>
      </c>
      <c r="B3887" t="s">
        <v>13177</v>
      </c>
      <c r="C3887" t="s">
        <v>13178</v>
      </c>
      <c r="D3887" t="s">
        <v>14</v>
      </c>
      <c r="E3887" t="s">
        <v>13179</v>
      </c>
      <c r="F3887" t="s">
        <v>2219</v>
      </c>
      <c r="G3887" t="str">
        <f>"6033030"</f>
        <v>0</v>
      </c>
      <c r="H3887">
        <v>700.0</v>
      </c>
      <c r="I3887">
        <v>105.0</v>
      </c>
      <c r="J3887" t="s">
        <v>9231</v>
      </c>
      <c r="K3887" t="s">
        <v>11543</v>
      </c>
      <c r="L3887" t="s">
        <v>11544</v>
      </c>
    </row>
    <row r="3888" spans="1:12">
      <c r="A3888">
        <v>12078</v>
      </c>
      <c r="B3888" t="s">
        <v>13180</v>
      </c>
      <c r="C3888" t="s">
        <v>13181</v>
      </c>
      <c r="D3888" t="s">
        <v>45</v>
      </c>
      <c r="E3888" t="s">
        <v>13182</v>
      </c>
      <c r="F3888" t="s">
        <v>67</v>
      </c>
      <c r="G3888" t="str">
        <f>"8011031"</f>
        <v>0</v>
      </c>
      <c r="H3888">
        <v>1500.0</v>
      </c>
      <c r="I3888">
        <v>225.0</v>
      </c>
      <c r="J3888" t="s">
        <v>2322</v>
      </c>
      <c r="K3888" t="s">
        <v>11543</v>
      </c>
      <c r="L3888" t="s">
        <v>11544</v>
      </c>
    </row>
    <row r="3889" spans="1:12">
      <c r="A3889">
        <v>12079</v>
      </c>
      <c r="B3889" t="s">
        <v>13183</v>
      </c>
      <c r="C3889" t="s">
        <v>13184</v>
      </c>
      <c r="D3889" t="s">
        <v>45</v>
      </c>
      <c r="E3889" t="s">
        <v>13185</v>
      </c>
      <c r="F3889" t="s">
        <v>81</v>
      </c>
      <c r="G3889" t="str">
        <f>"0093021"</f>
        <v>0</v>
      </c>
      <c r="H3889">
        <v>700.0</v>
      </c>
      <c r="I3889">
        <v>105.0</v>
      </c>
      <c r="J3889" t="s">
        <v>303</v>
      </c>
      <c r="K3889" t="s">
        <v>11543</v>
      </c>
      <c r="L3889" t="s">
        <v>11544</v>
      </c>
    </row>
    <row r="3890" spans="1:12">
      <c r="A3890">
        <v>12080</v>
      </c>
      <c r="B3890" t="s">
        <v>13186</v>
      </c>
      <c r="C3890" t="s">
        <v>1618</v>
      </c>
      <c r="D3890" t="s">
        <v>45</v>
      </c>
      <c r="E3890" t="s">
        <v>13187</v>
      </c>
      <c r="F3890" t="s">
        <v>81</v>
      </c>
      <c r="G3890" t="str">
        <f>"0093021"</f>
        <v>0</v>
      </c>
      <c r="H3890">
        <v>700.0</v>
      </c>
      <c r="I3890">
        <v>105.0</v>
      </c>
      <c r="J3890" t="s">
        <v>1140</v>
      </c>
      <c r="K3890" t="s">
        <v>11543</v>
      </c>
      <c r="L3890" t="s">
        <v>11544</v>
      </c>
    </row>
    <row r="3891" spans="1:12">
      <c r="A3891">
        <v>12082</v>
      </c>
      <c r="B3891" t="s">
        <v>13188</v>
      </c>
      <c r="C3891" t="s">
        <v>13189</v>
      </c>
      <c r="D3891" t="s">
        <v>14</v>
      </c>
      <c r="E3891" t="s">
        <v>13190</v>
      </c>
      <c r="F3891" t="s">
        <v>81</v>
      </c>
      <c r="G3891" t="str">
        <f>"0093021"</f>
        <v>0</v>
      </c>
      <c r="H3891">
        <v>700.0</v>
      </c>
      <c r="I3891">
        <v>105.0</v>
      </c>
      <c r="J3891" t="s">
        <v>6817</v>
      </c>
      <c r="K3891" t="s">
        <v>11543</v>
      </c>
      <c r="L3891" t="s">
        <v>11544</v>
      </c>
    </row>
    <row r="3892" spans="1:12">
      <c r="A3892">
        <v>12083</v>
      </c>
      <c r="B3892" t="s">
        <v>13191</v>
      </c>
      <c r="C3892" t="s">
        <v>13192</v>
      </c>
      <c r="D3892" t="s">
        <v>45</v>
      </c>
      <c r="E3892" t="s">
        <v>13193</v>
      </c>
      <c r="F3892" t="s">
        <v>81</v>
      </c>
      <c r="G3892" t="str">
        <f>"0093021"</f>
        <v>0</v>
      </c>
      <c r="H3892">
        <v>700.0</v>
      </c>
      <c r="I3892">
        <v>105.0</v>
      </c>
      <c r="J3892" t="s">
        <v>1140</v>
      </c>
      <c r="K3892" t="s">
        <v>11543</v>
      </c>
      <c r="L3892" t="s">
        <v>11544</v>
      </c>
    </row>
    <row r="3893" spans="1:12">
      <c r="A3893">
        <v>12084</v>
      </c>
      <c r="B3893" t="s">
        <v>13194</v>
      </c>
      <c r="C3893" t="s">
        <v>13195</v>
      </c>
      <c r="D3893" t="s">
        <v>45</v>
      </c>
      <c r="E3893" t="s">
        <v>13196</v>
      </c>
      <c r="F3893" t="s">
        <v>6214</v>
      </c>
      <c r="G3893" t="str">
        <f>"0051020"</f>
        <v>0</v>
      </c>
      <c r="H3893">
        <v>700.0</v>
      </c>
      <c r="I3893">
        <v>0.0</v>
      </c>
      <c r="J3893" t="s">
        <v>667</v>
      </c>
      <c r="K3893" t="s">
        <v>11543</v>
      </c>
      <c r="L3893" t="s">
        <v>11544</v>
      </c>
    </row>
    <row r="3894" spans="1:12">
      <c r="A3894">
        <v>12085</v>
      </c>
      <c r="B3894" t="s">
        <v>3865</v>
      </c>
      <c r="C3894" t="s">
        <v>13197</v>
      </c>
      <c r="D3894" t="s">
        <v>14</v>
      </c>
      <c r="E3894" t="s">
        <v>13198</v>
      </c>
      <c r="F3894" t="s">
        <v>81</v>
      </c>
      <c r="G3894" t="str">
        <f>"0093021"</f>
        <v>0</v>
      </c>
      <c r="H3894">
        <v>700.0</v>
      </c>
      <c r="I3894">
        <v>105.0</v>
      </c>
      <c r="J3894" t="s">
        <v>10327</v>
      </c>
      <c r="K3894" t="s">
        <v>11543</v>
      </c>
      <c r="L3894" t="s">
        <v>11544</v>
      </c>
    </row>
    <row r="3895" spans="1:12">
      <c r="A3895">
        <v>12086</v>
      </c>
      <c r="B3895" t="s">
        <v>7573</v>
      </c>
      <c r="C3895" t="s">
        <v>13199</v>
      </c>
      <c r="D3895" t="s">
        <v>14</v>
      </c>
      <c r="E3895" t="s">
        <v>13200</v>
      </c>
      <c r="F3895" t="s">
        <v>81</v>
      </c>
      <c r="G3895" t="str">
        <f>"0093021"</f>
        <v>0</v>
      </c>
      <c r="H3895">
        <v>700.0</v>
      </c>
      <c r="I3895">
        <v>105.0</v>
      </c>
      <c r="J3895" t="s">
        <v>6817</v>
      </c>
      <c r="K3895" t="s">
        <v>11543</v>
      </c>
      <c r="L3895" t="s">
        <v>11544</v>
      </c>
    </row>
    <row r="3896" spans="1:12">
      <c r="A3896">
        <v>12087</v>
      </c>
      <c r="B3896" t="s">
        <v>13201</v>
      </c>
      <c r="C3896" t="s">
        <v>13202</v>
      </c>
      <c r="D3896" t="s">
        <v>45</v>
      </c>
      <c r="E3896" t="s">
        <v>13203</v>
      </c>
      <c r="F3896" t="s">
        <v>81</v>
      </c>
      <c r="G3896" t="str">
        <f>"0093021"</f>
        <v>0</v>
      </c>
      <c r="H3896">
        <v>700.0</v>
      </c>
      <c r="I3896">
        <v>0.0</v>
      </c>
      <c r="J3896" t="s">
        <v>12236</v>
      </c>
      <c r="K3896" t="s">
        <v>11543</v>
      </c>
      <c r="L3896" t="s">
        <v>11544</v>
      </c>
    </row>
    <row r="3897" spans="1:12">
      <c r="A3897">
        <v>12088</v>
      </c>
      <c r="B3897" t="s">
        <v>13204</v>
      </c>
      <c r="C3897" t="s">
        <v>13205</v>
      </c>
      <c r="D3897" t="s">
        <v>14</v>
      </c>
      <c r="E3897" t="s">
        <v>13206</v>
      </c>
      <c r="F3897" t="s">
        <v>36</v>
      </c>
      <c r="G3897" t="str">
        <f>"6034011"</f>
        <v>0</v>
      </c>
      <c r="H3897">
        <v>700.0</v>
      </c>
      <c r="I3897">
        <v>0.0</v>
      </c>
      <c r="J3897" t="s">
        <v>8974</v>
      </c>
      <c r="K3897" t="s">
        <v>11543</v>
      </c>
      <c r="L3897" t="s">
        <v>11544</v>
      </c>
    </row>
    <row r="3898" spans="1:12">
      <c r="A3898">
        <v>12089</v>
      </c>
      <c r="B3898" t="s">
        <v>13207</v>
      </c>
      <c r="C3898" t="s">
        <v>13208</v>
      </c>
      <c r="D3898" t="s">
        <v>14</v>
      </c>
      <c r="E3898" t="s">
        <v>13209</v>
      </c>
      <c r="F3898" t="s">
        <v>81</v>
      </c>
      <c r="G3898" t="str">
        <f>"0093021"</f>
        <v>0</v>
      </c>
      <c r="H3898">
        <v>700.0</v>
      </c>
      <c r="I3898">
        <v>105.0</v>
      </c>
      <c r="J3898" t="s">
        <v>6817</v>
      </c>
      <c r="K3898" t="s">
        <v>11543</v>
      </c>
      <c r="L3898" t="s">
        <v>11544</v>
      </c>
    </row>
    <row r="3899" spans="1:12">
      <c r="A3899">
        <v>12090</v>
      </c>
      <c r="B3899" t="s">
        <v>8316</v>
      </c>
      <c r="C3899" t="s">
        <v>13210</v>
      </c>
      <c r="D3899" t="s">
        <v>14</v>
      </c>
      <c r="E3899" t="s">
        <v>13211</v>
      </c>
      <c r="F3899" t="s">
        <v>81</v>
      </c>
      <c r="G3899" t="str">
        <f>"0093021"</f>
        <v>0</v>
      </c>
      <c r="H3899">
        <v>700.0</v>
      </c>
      <c r="I3899">
        <v>0.0</v>
      </c>
      <c r="J3899" t="s">
        <v>4231</v>
      </c>
      <c r="K3899" t="s">
        <v>11543</v>
      </c>
      <c r="L3899" t="s">
        <v>11544</v>
      </c>
    </row>
    <row r="3900" spans="1:12">
      <c r="A3900">
        <v>12091</v>
      </c>
      <c r="B3900" t="s">
        <v>13212</v>
      </c>
      <c r="C3900" t="s">
        <v>13213</v>
      </c>
      <c r="D3900" t="s">
        <v>45</v>
      </c>
      <c r="E3900" t="s">
        <v>13214</v>
      </c>
      <c r="F3900" t="s">
        <v>1699</v>
      </c>
      <c r="G3900" t="str">
        <f>"9011031"</f>
        <v>0</v>
      </c>
      <c r="H3900">
        <v>700.0</v>
      </c>
      <c r="I3900">
        <v>0.0</v>
      </c>
      <c r="J3900" t="s">
        <v>667</v>
      </c>
      <c r="K3900" t="s">
        <v>11543</v>
      </c>
      <c r="L3900" t="s">
        <v>11544</v>
      </c>
    </row>
    <row r="3901" spans="1:12">
      <c r="A3901">
        <v>12092</v>
      </c>
      <c r="B3901" t="s">
        <v>13215</v>
      </c>
      <c r="C3901" t="s">
        <v>13216</v>
      </c>
      <c r="D3901" t="s">
        <v>45</v>
      </c>
      <c r="E3901" t="s">
        <v>13217</v>
      </c>
      <c r="F3901" t="s">
        <v>81</v>
      </c>
      <c r="G3901" t="str">
        <f>"0093021"</f>
        <v>0</v>
      </c>
      <c r="H3901">
        <v>700.0</v>
      </c>
      <c r="I3901">
        <v>0.0</v>
      </c>
      <c r="J3901" t="s">
        <v>4058</v>
      </c>
      <c r="K3901" t="s">
        <v>11543</v>
      </c>
      <c r="L3901" t="s">
        <v>11544</v>
      </c>
    </row>
    <row r="3902" spans="1:12">
      <c r="A3902">
        <v>12093</v>
      </c>
      <c r="B3902" t="s">
        <v>13218</v>
      </c>
      <c r="C3902" t="s">
        <v>13219</v>
      </c>
      <c r="D3902" t="s">
        <v>45</v>
      </c>
      <c r="E3902" t="s">
        <v>13220</v>
      </c>
      <c r="F3902" t="s">
        <v>81</v>
      </c>
      <c r="G3902" t="str">
        <f>"0093021"</f>
        <v>0</v>
      </c>
      <c r="H3902">
        <v>700.0</v>
      </c>
      <c r="I3902">
        <v>105.0</v>
      </c>
      <c r="J3902" t="s">
        <v>9231</v>
      </c>
      <c r="K3902" t="s">
        <v>11543</v>
      </c>
      <c r="L3902" t="s">
        <v>11544</v>
      </c>
    </row>
    <row r="3903" spans="1:12">
      <c r="A3903">
        <v>12094</v>
      </c>
      <c r="B3903" t="s">
        <v>13221</v>
      </c>
      <c r="C3903" t="s">
        <v>13222</v>
      </c>
      <c r="D3903" t="s">
        <v>14</v>
      </c>
      <c r="E3903" t="s">
        <v>13223</v>
      </c>
      <c r="F3903" t="s">
        <v>81</v>
      </c>
      <c r="G3903" t="str">
        <f>"0093021"</f>
        <v>0</v>
      </c>
      <c r="H3903">
        <v>700.0</v>
      </c>
      <c r="I3903">
        <v>105.0</v>
      </c>
      <c r="J3903" t="s">
        <v>10327</v>
      </c>
      <c r="K3903" t="s">
        <v>11543</v>
      </c>
      <c r="L3903" t="s">
        <v>11544</v>
      </c>
    </row>
    <row r="3904" spans="1:12">
      <c r="A3904">
        <v>12095</v>
      </c>
      <c r="B3904" t="s">
        <v>13224</v>
      </c>
      <c r="C3904" t="s">
        <v>13225</v>
      </c>
      <c r="D3904" t="s">
        <v>45</v>
      </c>
      <c r="E3904" t="s">
        <v>13226</v>
      </c>
      <c r="F3904" t="s">
        <v>81</v>
      </c>
      <c r="G3904" t="str">
        <f>"0093021"</f>
        <v>0</v>
      </c>
      <c r="H3904">
        <v>700.0</v>
      </c>
      <c r="I3904">
        <v>150.0</v>
      </c>
      <c r="J3904" t="s">
        <v>4231</v>
      </c>
      <c r="K3904" t="s">
        <v>11543</v>
      </c>
      <c r="L3904" t="s">
        <v>11544</v>
      </c>
    </row>
    <row r="3905" spans="1:12">
      <c r="A3905">
        <v>12096</v>
      </c>
      <c r="B3905" t="s">
        <v>11944</v>
      </c>
      <c r="C3905" t="s">
        <v>13227</v>
      </c>
      <c r="D3905" t="s">
        <v>14</v>
      </c>
      <c r="E3905" t="s">
        <v>13228</v>
      </c>
      <c r="F3905" t="s">
        <v>36</v>
      </c>
      <c r="G3905" t="str">
        <f>"6034011"</f>
        <v>0</v>
      </c>
      <c r="H3905">
        <v>700.0</v>
      </c>
      <c r="I3905">
        <v>105.0</v>
      </c>
      <c r="J3905" t="s">
        <v>1140</v>
      </c>
      <c r="K3905" t="s">
        <v>11543</v>
      </c>
      <c r="L3905" t="s">
        <v>11544</v>
      </c>
    </row>
    <row r="3906" spans="1:12">
      <c r="A3906">
        <v>12097</v>
      </c>
      <c r="B3906" t="s">
        <v>833</v>
      </c>
      <c r="C3906" t="s">
        <v>13229</v>
      </c>
      <c r="D3906" t="s">
        <v>14</v>
      </c>
      <c r="E3906" t="s">
        <v>13230</v>
      </c>
      <c r="F3906" t="s">
        <v>5201</v>
      </c>
      <c r="G3906" t="str">
        <f>"0103130"</f>
        <v>0</v>
      </c>
      <c r="H3906">
        <v>1000.0</v>
      </c>
      <c r="I3906">
        <v>150.0</v>
      </c>
      <c r="J3906" t="s">
        <v>6817</v>
      </c>
      <c r="K3906" t="s">
        <v>11543</v>
      </c>
      <c r="L3906" t="s">
        <v>11544</v>
      </c>
    </row>
    <row r="3907" spans="1:12">
      <c r="A3907">
        <v>12099</v>
      </c>
      <c r="B3907" t="s">
        <v>13231</v>
      </c>
      <c r="C3907" t="s">
        <v>13232</v>
      </c>
      <c r="D3907" t="s">
        <v>45</v>
      </c>
      <c r="E3907" t="s">
        <v>13233</v>
      </c>
      <c r="F3907" t="s">
        <v>81</v>
      </c>
      <c r="G3907" t="str">
        <f>"0093021"</f>
        <v>0</v>
      </c>
      <c r="H3907">
        <v>800.0</v>
      </c>
      <c r="I3907">
        <v>120.0</v>
      </c>
      <c r="J3907" t="s">
        <v>2322</v>
      </c>
      <c r="K3907" t="s">
        <v>11543</v>
      </c>
      <c r="L3907" t="s">
        <v>11544</v>
      </c>
    </row>
    <row r="3908" spans="1:12">
      <c r="A3908">
        <v>12100</v>
      </c>
      <c r="B3908" t="s">
        <v>13234</v>
      </c>
      <c r="C3908" t="s">
        <v>13235</v>
      </c>
      <c r="D3908" t="s">
        <v>45</v>
      </c>
      <c r="E3908" t="s">
        <v>13236</v>
      </c>
      <c r="F3908" t="s">
        <v>81</v>
      </c>
      <c r="G3908" t="str">
        <f>"0093021"</f>
        <v>0</v>
      </c>
      <c r="H3908">
        <v>700.0</v>
      </c>
      <c r="I3908">
        <v>0.0</v>
      </c>
      <c r="J3908" t="s">
        <v>12265</v>
      </c>
      <c r="K3908" t="s">
        <v>11543</v>
      </c>
      <c r="L3908" t="s">
        <v>11544</v>
      </c>
    </row>
    <row r="3909" spans="1:12">
      <c r="A3909">
        <v>12101</v>
      </c>
      <c r="B3909" t="s">
        <v>13237</v>
      </c>
      <c r="C3909" t="s">
        <v>13238</v>
      </c>
      <c r="D3909" t="s">
        <v>14</v>
      </c>
      <c r="E3909" t="s">
        <v>13239</v>
      </c>
      <c r="F3909" t="s">
        <v>1699</v>
      </c>
      <c r="G3909" t="str">
        <f>"9011031"</f>
        <v>0</v>
      </c>
      <c r="H3909">
        <v>700.0</v>
      </c>
      <c r="I3909">
        <v>0.0</v>
      </c>
      <c r="J3909" t="s">
        <v>4614</v>
      </c>
      <c r="K3909" t="s">
        <v>11543</v>
      </c>
      <c r="L3909" t="s">
        <v>11544</v>
      </c>
    </row>
    <row r="3910" spans="1:12">
      <c r="A3910">
        <v>12102</v>
      </c>
      <c r="B3910" t="s">
        <v>13240</v>
      </c>
      <c r="C3910" t="s">
        <v>13241</v>
      </c>
      <c r="D3910" t="s">
        <v>45</v>
      </c>
      <c r="E3910" t="s">
        <v>13242</v>
      </c>
      <c r="F3910" t="s">
        <v>3927</v>
      </c>
      <c r="G3910" t="str">
        <f>"0035080"</f>
        <v>0</v>
      </c>
      <c r="H3910">
        <v>1500.0</v>
      </c>
      <c r="I3910">
        <v>225.0</v>
      </c>
      <c r="J3910" t="s">
        <v>663</v>
      </c>
      <c r="K3910" t="s">
        <v>11543</v>
      </c>
      <c r="L3910" t="s">
        <v>11544</v>
      </c>
    </row>
    <row r="3911" spans="1:12">
      <c r="A3911">
        <v>12103</v>
      </c>
      <c r="B3911" t="s">
        <v>13243</v>
      </c>
      <c r="C3911" t="s">
        <v>13244</v>
      </c>
      <c r="D3911" t="s">
        <v>45</v>
      </c>
      <c r="E3911" t="s">
        <v>13245</v>
      </c>
      <c r="F3911" t="s">
        <v>5191</v>
      </c>
      <c r="G3911" t="str">
        <f>"0023080"</f>
        <v>0</v>
      </c>
      <c r="H3911">
        <v>900.0</v>
      </c>
      <c r="I3911">
        <v>135.0</v>
      </c>
      <c r="J3911" t="s">
        <v>11542</v>
      </c>
      <c r="K3911" t="s">
        <v>11543</v>
      </c>
      <c r="L3911" t="s">
        <v>11544</v>
      </c>
    </row>
    <row r="3912" spans="1:12">
      <c r="A3912">
        <v>12104</v>
      </c>
      <c r="B3912" t="s">
        <v>13246</v>
      </c>
      <c r="C3912" t="s">
        <v>13247</v>
      </c>
      <c r="D3912" t="s">
        <v>45</v>
      </c>
      <c r="E3912" t="s">
        <v>13248</v>
      </c>
      <c r="F3912" t="s">
        <v>322</v>
      </c>
      <c r="G3912" t="str">
        <f>"0091011"</f>
        <v>0</v>
      </c>
      <c r="H3912">
        <v>700.0</v>
      </c>
      <c r="I3912">
        <v>105.0</v>
      </c>
      <c r="J3912" t="s">
        <v>9231</v>
      </c>
      <c r="K3912" t="s">
        <v>11543</v>
      </c>
      <c r="L3912" t="s">
        <v>11544</v>
      </c>
    </row>
    <row r="3913" spans="1:12">
      <c r="A3913">
        <v>12105</v>
      </c>
      <c r="B3913" t="s">
        <v>13249</v>
      </c>
      <c r="C3913" t="s">
        <v>13250</v>
      </c>
      <c r="D3913" t="s">
        <v>14</v>
      </c>
      <c r="E3913" t="s">
        <v>13251</v>
      </c>
      <c r="F3913" t="s">
        <v>195</v>
      </c>
      <c r="G3913" t="str">
        <f>"0017051"</f>
        <v>0</v>
      </c>
      <c r="H3913">
        <v>1200.0</v>
      </c>
      <c r="I3913">
        <v>800.0</v>
      </c>
      <c r="J3913" t="s">
        <v>13252</v>
      </c>
      <c r="K3913" t="s">
        <v>11543</v>
      </c>
      <c r="L3913" t="s">
        <v>11544</v>
      </c>
    </row>
    <row r="3914" spans="1:12">
      <c r="A3914">
        <v>12107</v>
      </c>
      <c r="B3914" t="s">
        <v>13253</v>
      </c>
      <c r="C3914" t="s">
        <v>13254</v>
      </c>
      <c r="D3914" t="s">
        <v>14</v>
      </c>
      <c r="E3914" t="s">
        <v>13255</v>
      </c>
      <c r="F3914" t="s">
        <v>81</v>
      </c>
      <c r="G3914" t="str">
        <f>"0093021"</f>
        <v>0</v>
      </c>
      <c r="H3914">
        <v>700.0</v>
      </c>
      <c r="I3914">
        <v>105.0</v>
      </c>
      <c r="J3914" t="s">
        <v>6817</v>
      </c>
      <c r="K3914" t="s">
        <v>11543</v>
      </c>
      <c r="L3914" t="s">
        <v>11544</v>
      </c>
    </row>
    <row r="3915" spans="1:12">
      <c r="A3915">
        <v>12108</v>
      </c>
      <c r="B3915" t="s">
        <v>11285</v>
      </c>
      <c r="C3915" t="s">
        <v>13256</v>
      </c>
      <c r="D3915" t="s">
        <v>14</v>
      </c>
      <c r="E3915" t="s">
        <v>13257</v>
      </c>
      <c r="F3915" t="s">
        <v>36</v>
      </c>
      <c r="G3915" t="str">
        <f>"6034011"</f>
        <v>0</v>
      </c>
      <c r="H3915">
        <v>700.0</v>
      </c>
      <c r="I3915">
        <v>105.0</v>
      </c>
      <c r="J3915" t="s">
        <v>1140</v>
      </c>
      <c r="K3915" t="s">
        <v>11543</v>
      </c>
      <c r="L3915" t="s">
        <v>11544</v>
      </c>
    </row>
    <row r="3916" spans="1:12">
      <c r="A3916">
        <v>12109</v>
      </c>
      <c r="B3916" t="s">
        <v>13258</v>
      </c>
      <c r="C3916" t="s">
        <v>13259</v>
      </c>
      <c r="D3916" t="s">
        <v>14</v>
      </c>
      <c r="E3916" t="s">
        <v>13260</v>
      </c>
      <c r="F3916" t="s">
        <v>36</v>
      </c>
      <c r="G3916" t="str">
        <f>"6034011"</f>
        <v>0</v>
      </c>
      <c r="H3916">
        <v>700.0</v>
      </c>
      <c r="I3916">
        <v>105.0</v>
      </c>
      <c r="J3916" t="s">
        <v>6817</v>
      </c>
      <c r="K3916" t="s">
        <v>11543</v>
      </c>
      <c r="L3916" t="s">
        <v>11544</v>
      </c>
    </row>
    <row r="3917" spans="1:12">
      <c r="A3917">
        <v>12110</v>
      </c>
      <c r="B3917" t="s">
        <v>13261</v>
      </c>
      <c r="C3917" t="s">
        <v>13262</v>
      </c>
      <c r="D3917" t="s">
        <v>45</v>
      </c>
      <c r="E3917" t="s">
        <v>13263</v>
      </c>
      <c r="F3917" t="s">
        <v>473</v>
      </c>
      <c r="G3917" t="str">
        <f>"0094010"</f>
        <v>0</v>
      </c>
      <c r="H3917">
        <v>700.0</v>
      </c>
      <c r="I3917">
        <v>0.0</v>
      </c>
      <c r="J3917" t="s">
        <v>1988</v>
      </c>
      <c r="K3917" t="s">
        <v>11543</v>
      </c>
      <c r="L3917" t="s">
        <v>11544</v>
      </c>
    </row>
    <row r="3918" spans="1:12">
      <c r="A3918">
        <v>12111</v>
      </c>
      <c r="B3918" t="s">
        <v>13264</v>
      </c>
      <c r="C3918" t="s">
        <v>13265</v>
      </c>
      <c r="D3918" t="s">
        <v>45</v>
      </c>
      <c r="E3918" t="s">
        <v>13266</v>
      </c>
      <c r="F3918" t="s">
        <v>195</v>
      </c>
      <c r="G3918" t="str">
        <f>"0017051"</f>
        <v>0</v>
      </c>
      <c r="H3918">
        <v>1500.0</v>
      </c>
      <c r="I3918">
        <v>225.0</v>
      </c>
      <c r="J3918" t="s">
        <v>9187</v>
      </c>
      <c r="K3918" t="s">
        <v>11543</v>
      </c>
      <c r="L3918" t="s">
        <v>11544</v>
      </c>
    </row>
    <row r="3919" spans="1:12">
      <c r="A3919">
        <v>12112</v>
      </c>
      <c r="B3919" t="s">
        <v>11306</v>
      </c>
      <c r="C3919" t="s">
        <v>13267</v>
      </c>
      <c r="D3919" t="s">
        <v>14</v>
      </c>
      <c r="E3919" t="s">
        <v>13268</v>
      </c>
      <c r="F3919" t="s">
        <v>2427</v>
      </c>
      <c r="G3919" t="str">
        <f>"0054021"</f>
        <v>0</v>
      </c>
      <c r="H3919">
        <v>1500.0</v>
      </c>
      <c r="I3919">
        <v>225.0</v>
      </c>
      <c r="J3919" t="s">
        <v>1889</v>
      </c>
      <c r="K3919" t="s">
        <v>11543</v>
      </c>
      <c r="L3919" t="s">
        <v>11544</v>
      </c>
    </row>
    <row r="3920" spans="1:12">
      <c r="A3920">
        <v>12113</v>
      </c>
      <c r="B3920" t="s">
        <v>4380</v>
      </c>
      <c r="C3920" t="s">
        <v>13269</v>
      </c>
      <c r="D3920" t="s">
        <v>14</v>
      </c>
      <c r="E3920" t="s">
        <v>13270</v>
      </c>
      <c r="F3920" t="s">
        <v>195</v>
      </c>
      <c r="G3920" t="str">
        <f>"0017051"</f>
        <v>0</v>
      </c>
      <c r="H3920">
        <v>1100.0</v>
      </c>
      <c r="I3920">
        <v>0.0</v>
      </c>
      <c r="J3920" t="s">
        <v>5837</v>
      </c>
      <c r="K3920" t="s">
        <v>11543</v>
      </c>
      <c r="L3920" t="s">
        <v>11544</v>
      </c>
    </row>
    <row r="3921" spans="1:12">
      <c r="A3921">
        <v>12114</v>
      </c>
      <c r="B3921" t="s">
        <v>13271</v>
      </c>
      <c r="C3921" t="s">
        <v>13272</v>
      </c>
      <c r="D3921" t="s">
        <v>45</v>
      </c>
      <c r="E3921" t="s">
        <v>13273</v>
      </c>
      <c r="F3921" t="s">
        <v>960</v>
      </c>
      <c r="G3921" t="str">
        <f>"0021021"</f>
        <v>0</v>
      </c>
      <c r="H3921">
        <v>2000.0</v>
      </c>
      <c r="I3921">
        <v>300.0</v>
      </c>
      <c r="J3921" t="s">
        <v>13274</v>
      </c>
      <c r="K3921" t="s">
        <v>11543</v>
      </c>
      <c r="L3921" t="s">
        <v>11544</v>
      </c>
    </row>
    <row r="3922" spans="1:12">
      <c r="A3922">
        <v>12115</v>
      </c>
      <c r="B3922" t="s">
        <v>13275</v>
      </c>
      <c r="C3922" t="s">
        <v>13276</v>
      </c>
      <c r="D3922" t="s">
        <v>45</v>
      </c>
      <c r="E3922" t="s">
        <v>13277</v>
      </c>
      <c r="F3922" t="s">
        <v>2427</v>
      </c>
      <c r="G3922" t="str">
        <f>"0054021"</f>
        <v>0</v>
      </c>
      <c r="H3922">
        <v>1500.0</v>
      </c>
      <c r="I3922">
        <v>0.0</v>
      </c>
      <c r="J3922" t="s">
        <v>13278</v>
      </c>
      <c r="K3922" t="s">
        <v>11543</v>
      </c>
      <c r="L3922" t="s">
        <v>11544</v>
      </c>
    </row>
    <row r="3923" spans="1:12">
      <c r="A3923">
        <v>12116</v>
      </c>
      <c r="B3923" t="s">
        <v>13279</v>
      </c>
      <c r="C3923" t="s">
        <v>13280</v>
      </c>
      <c r="D3923" t="s">
        <v>14</v>
      </c>
      <c r="E3923" t="s">
        <v>13281</v>
      </c>
      <c r="F3923" t="s">
        <v>3118</v>
      </c>
      <c r="G3923" t="str">
        <f>"0017031"</f>
        <v>0</v>
      </c>
      <c r="H3923">
        <v>1500.0</v>
      </c>
      <c r="I3923">
        <v>0.0</v>
      </c>
      <c r="J3923" t="s">
        <v>9116</v>
      </c>
      <c r="K3923" t="s">
        <v>11543</v>
      </c>
      <c r="L3923" t="s">
        <v>11544</v>
      </c>
    </row>
    <row r="3924" spans="1:12">
      <c r="A3924">
        <v>12118</v>
      </c>
      <c r="B3924" t="s">
        <v>13282</v>
      </c>
      <c r="C3924" t="s">
        <v>13283</v>
      </c>
      <c r="D3924" t="s">
        <v>45</v>
      </c>
      <c r="E3924" t="s">
        <v>13284</v>
      </c>
      <c r="F3924" t="s">
        <v>5201</v>
      </c>
      <c r="G3924" t="str">
        <f>"0103130"</f>
        <v>0</v>
      </c>
      <c r="H3924">
        <v>1500.0</v>
      </c>
      <c r="I3924">
        <v>500.0</v>
      </c>
      <c r="J3924" t="s">
        <v>8321</v>
      </c>
      <c r="K3924" t="s">
        <v>11543</v>
      </c>
      <c r="L3924" t="s">
        <v>11544</v>
      </c>
    </row>
    <row r="3925" spans="1:12">
      <c r="A3925">
        <v>12119</v>
      </c>
      <c r="B3925" t="s">
        <v>13285</v>
      </c>
      <c r="C3925" t="s">
        <v>13286</v>
      </c>
      <c r="D3925" t="s">
        <v>45</v>
      </c>
      <c r="E3925" t="s">
        <v>13287</v>
      </c>
      <c r="F3925" t="s">
        <v>81</v>
      </c>
      <c r="G3925" t="str">
        <f>"0093021"</f>
        <v>0</v>
      </c>
      <c r="H3925">
        <v>700.0</v>
      </c>
      <c r="I3925">
        <v>0.0</v>
      </c>
      <c r="J3925" t="s">
        <v>1489</v>
      </c>
      <c r="K3925" t="s">
        <v>11543</v>
      </c>
      <c r="L3925" t="s">
        <v>11544</v>
      </c>
    </row>
    <row r="3926" spans="1:12">
      <c r="A3926">
        <v>12120</v>
      </c>
      <c r="B3926" t="s">
        <v>13288</v>
      </c>
      <c r="C3926" t="s">
        <v>13289</v>
      </c>
      <c r="D3926" t="s">
        <v>14</v>
      </c>
      <c r="E3926" t="s">
        <v>13290</v>
      </c>
      <c r="F3926" t="s">
        <v>81</v>
      </c>
      <c r="G3926" t="str">
        <f>"0093021"</f>
        <v>0</v>
      </c>
      <c r="H3926">
        <v>700.0</v>
      </c>
      <c r="I3926">
        <v>0.0</v>
      </c>
      <c r="J3926" t="s">
        <v>11494</v>
      </c>
      <c r="K3926" t="s">
        <v>11543</v>
      </c>
      <c r="L3926" t="s">
        <v>11544</v>
      </c>
    </row>
    <row r="3927" spans="1:12">
      <c r="A3927">
        <v>12121</v>
      </c>
      <c r="B3927" t="s">
        <v>13291</v>
      </c>
      <c r="C3927" t="s">
        <v>13292</v>
      </c>
      <c r="D3927" t="s">
        <v>45</v>
      </c>
      <c r="E3927" t="s">
        <v>13293</v>
      </c>
      <c r="F3927" t="s">
        <v>81</v>
      </c>
      <c r="G3927" t="str">
        <f>"0093021"</f>
        <v>0</v>
      </c>
      <c r="H3927">
        <v>800.0</v>
      </c>
      <c r="I3927">
        <v>0.0</v>
      </c>
      <c r="J3927" t="s">
        <v>5837</v>
      </c>
      <c r="K3927" t="s">
        <v>11543</v>
      </c>
      <c r="L3927" t="s">
        <v>11544</v>
      </c>
    </row>
    <row r="3928" spans="1:12">
      <c r="A3928">
        <v>12122</v>
      </c>
      <c r="B3928" t="s">
        <v>13294</v>
      </c>
      <c r="C3928" t="s">
        <v>4484</v>
      </c>
      <c r="D3928" t="s">
        <v>45</v>
      </c>
      <c r="E3928" t="s">
        <v>13295</v>
      </c>
      <c r="F3928" t="s">
        <v>81</v>
      </c>
      <c r="G3928" t="str">
        <f>"0093021"</f>
        <v>0</v>
      </c>
      <c r="H3928">
        <v>800.0</v>
      </c>
      <c r="I3928">
        <v>0.0</v>
      </c>
      <c r="J3928" t="s">
        <v>11490</v>
      </c>
      <c r="K3928" t="s">
        <v>11543</v>
      </c>
      <c r="L3928" t="s">
        <v>11544</v>
      </c>
    </row>
    <row r="3929" spans="1:12">
      <c r="A3929">
        <v>12123</v>
      </c>
      <c r="B3929" t="s">
        <v>13296</v>
      </c>
      <c r="C3929" t="s">
        <v>13297</v>
      </c>
      <c r="D3929" t="s">
        <v>45</v>
      </c>
      <c r="E3929" t="s">
        <v>13298</v>
      </c>
      <c r="F3929" t="s">
        <v>81</v>
      </c>
      <c r="G3929" t="str">
        <f>"0093021"</f>
        <v>0</v>
      </c>
      <c r="H3929">
        <v>800.0</v>
      </c>
      <c r="I3929">
        <v>100.0</v>
      </c>
      <c r="J3929" t="s">
        <v>11765</v>
      </c>
      <c r="K3929" t="s">
        <v>11543</v>
      </c>
      <c r="L3929" t="s">
        <v>11544</v>
      </c>
    </row>
    <row r="3930" spans="1:12">
      <c r="A3930">
        <v>12128</v>
      </c>
      <c r="B3930" t="s">
        <v>13299</v>
      </c>
      <c r="C3930" t="s">
        <v>13225</v>
      </c>
      <c r="D3930" t="s">
        <v>45</v>
      </c>
      <c r="E3930" t="s">
        <v>13300</v>
      </c>
      <c r="F3930" t="s">
        <v>195</v>
      </c>
      <c r="G3930" t="str">
        <f>"0017051"</f>
        <v>0</v>
      </c>
      <c r="H3930">
        <v>800.0</v>
      </c>
      <c r="I3930">
        <v>0.0</v>
      </c>
      <c r="J3930" t="s">
        <v>12249</v>
      </c>
      <c r="K3930" t="s">
        <v>11543</v>
      </c>
      <c r="L3930" t="s">
        <v>11544</v>
      </c>
    </row>
    <row r="3931" spans="1:12">
      <c r="A3931">
        <v>12129</v>
      </c>
      <c r="B3931" t="s">
        <v>13301</v>
      </c>
      <c r="C3931" t="s">
        <v>13302</v>
      </c>
      <c r="D3931" t="s">
        <v>14</v>
      </c>
      <c r="E3931" t="s">
        <v>13303</v>
      </c>
      <c r="F3931" t="s">
        <v>168</v>
      </c>
      <c r="G3931" t="str">
        <f>"8035010"</f>
        <v>0</v>
      </c>
      <c r="H3931">
        <v>700.0</v>
      </c>
      <c r="I3931">
        <v>0.0</v>
      </c>
      <c r="J3931" t="s">
        <v>13304</v>
      </c>
      <c r="K3931" t="s">
        <v>11543</v>
      </c>
      <c r="L3931" t="s">
        <v>11544</v>
      </c>
    </row>
    <row r="3932" spans="1:12">
      <c r="A3932">
        <v>12130</v>
      </c>
      <c r="B3932" t="s">
        <v>13305</v>
      </c>
      <c r="C3932" t="s">
        <v>3444</v>
      </c>
      <c r="D3932" t="s">
        <v>14</v>
      </c>
      <c r="E3932" t="s">
        <v>13306</v>
      </c>
      <c r="F3932" t="s">
        <v>168</v>
      </c>
      <c r="G3932" t="str">
        <f>"8035010"</f>
        <v>0</v>
      </c>
      <c r="H3932">
        <v>700.0</v>
      </c>
      <c r="I3932">
        <v>0.0</v>
      </c>
      <c r="J3932" t="s">
        <v>13307</v>
      </c>
      <c r="K3932" t="s">
        <v>11543</v>
      </c>
      <c r="L3932" t="s">
        <v>11544</v>
      </c>
    </row>
    <row r="3933" spans="1:12">
      <c r="A3933">
        <v>12131</v>
      </c>
      <c r="B3933" t="s">
        <v>13308</v>
      </c>
      <c r="C3933" t="s">
        <v>13309</v>
      </c>
      <c r="D3933" t="s">
        <v>45</v>
      </c>
      <c r="E3933" t="s">
        <v>13310</v>
      </c>
      <c r="F3933" t="s">
        <v>168</v>
      </c>
      <c r="G3933" t="str">
        <f>"8035010"</f>
        <v>0</v>
      </c>
      <c r="H3933">
        <v>700.0</v>
      </c>
      <c r="I3933">
        <v>0.0</v>
      </c>
      <c r="J3933" t="s">
        <v>13311</v>
      </c>
      <c r="K3933" t="s">
        <v>11543</v>
      </c>
      <c r="L3933" t="s">
        <v>11544</v>
      </c>
    </row>
    <row r="3934" spans="1:12">
      <c r="A3934">
        <v>12132</v>
      </c>
      <c r="B3934" t="s">
        <v>13312</v>
      </c>
      <c r="C3934" t="s">
        <v>13313</v>
      </c>
      <c r="D3934" t="s">
        <v>45</v>
      </c>
      <c r="E3934" t="s">
        <v>13314</v>
      </c>
      <c r="F3934" t="s">
        <v>168</v>
      </c>
      <c r="G3934" t="str">
        <f>"8035010"</f>
        <v>0</v>
      </c>
      <c r="H3934">
        <v>700.0</v>
      </c>
      <c r="I3934">
        <v>0.0</v>
      </c>
      <c r="J3934" t="s">
        <v>13315</v>
      </c>
      <c r="K3934" t="s">
        <v>11543</v>
      </c>
      <c r="L3934" t="s">
        <v>11544</v>
      </c>
    </row>
    <row r="3935" spans="1:12">
      <c r="A3935">
        <v>12133</v>
      </c>
      <c r="B3935" t="s">
        <v>13316</v>
      </c>
      <c r="C3935" t="s">
        <v>13317</v>
      </c>
      <c r="D3935" t="s">
        <v>45</v>
      </c>
      <c r="E3935" t="s">
        <v>13318</v>
      </c>
      <c r="F3935" t="s">
        <v>168</v>
      </c>
      <c r="G3935" t="str">
        <f>"8035010"</f>
        <v>0</v>
      </c>
      <c r="H3935">
        <v>700.0</v>
      </c>
      <c r="I3935">
        <v>0.0</v>
      </c>
      <c r="J3935" t="s">
        <v>4058</v>
      </c>
      <c r="K3935" t="s">
        <v>11543</v>
      </c>
      <c r="L3935" t="s">
        <v>11544</v>
      </c>
    </row>
    <row r="3936" spans="1:12">
      <c r="A3936">
        <v>12134</v>
      </c>
      <c r="B3936" t="s">
        <v>13319</v>
      </c>
      <c r="C3936" t="s">
        <v>13320</v>
      </c>
      <c r="D3936" t="s">
        <v>45</v>
      </c>
      <c r="E3936" t="s">
        <v>13321</v>
      </c>
      <c r="F3936" t="s">
        <v>13322</v>
      </c>
      <c r="G3936" t="str">
        <f>"1011200"</f>
        <v>0</v>
      </c>
      <c r="H3936">
        <v>1000.0</v>
      </c>
      <c r="I3936">
        <v>0.0</v>
      </c>
      <c r="J3936" t="s">
        <v>13323</v>
      </c>
      <c r="K3936" t="s">
        <v>11543</v>
      </c>
      <c r="L3936" t="s">
        <v>11544</v>
      </c>
    </row>
    <row r="3937" spans="1:12">
      <c r="A3937">
        <v>12136</v>
      </c>
      <c r="B3937" t="s">
        <v>13324</v>
      </c>
      <c r="C3937" t="s">
        <v>13325</v>
      </c>
      <c r="D3937" t="s">
        <v>14</v>
      </c>
      <c r="E3937" t="s">
        <v>13326</v>
      </c>
      <c r="F3937" t="s">
        <v>81</v>
      </c>
      <c r="G3937" t="str">
        <f>"0093021"</f>
        <v>0</v>
      </c>
      <c r="H3937">
        <v>700.0</v>
      </c>
      <c r="I3937">
        <v>105.0</v>
      </c>
      <c r="J3937" t="s">
        <v>8381</v>
      </c>
      <c r="K3937" t="s">
        <v>11543</v>
      </c>
      <c r="L3937" t="s">
        <v>11544</v>
      </c>
    </row>
    <row r="3938" spans="1:12">
      <c r="A3938">
        <v>12137</v>
      </c>
      <c r="B3938" t="s">
        <v>13327</v>
      </c>
      <c r="C3938" t="s">
        <v>13328</v>
      </c>
      <c r="D3938" t="s">
        <v>45</v>
      </c>
      <c r="E3938" t="s">
        <v>13329</v>
      </c>
      <c r="F3938" t="s">
        <v>81</v>
      </c>
      <c r="G3938" t="str">
        <f>"0093021"</f>
        <v>0</v>
      </c>
      <c r="H3938">
        <v>700.0</v>
      </c>
      <c r="I3938">
        <v>0.0</v>
      </c>
      <c r="J3938" t="s">
        <v>12549</v>
      </c>
      <c r="K3938" t="s">
        <v>11543</v>
      </c>
      <c r="L3938" t="s">
        <v>11544</v>
      </c>
    </row>
    <row r="3939" spans="1:12">
      <c r="A3939">
        <v>12138</v>
      </c>
      <c r="B3939" t="s">
        <v>13330</v>
      </c>
      <c r="C3939" t="s">
        <v>13331</v>
      </c>
      <c r="D3939" t="s">
        <v>45</v>
      </c>
      <c r="E3939" t="s">
        <v>13332</v>
      </c>
      <c r="F3939" t="s">
        <v>81</v>
      </c>
      <c r="G3939" t="str">
        <f>"0093021"</f>
        <v>0</v>
      </c>
      <c r="H3939">
        <v>700.0</v>
      </c>
      <c r="I3939">
        <v>0.0</v>
      </c>
      <c r="J3939" t="s">
        <v>6124</v>
      </c>
      <c r="K3939" t="s">
        <v>11543</v>
      </c>
      <c r="L3939" t="s">
        <v>11544</v>
      </c>
    </row>
    <row r="3940" spans="1:12">
      <c r="A3940">
        <v>12139</v>
      </c>
      <c r="B3940" t="s">
        <v>13333</v>
      </c>
      <c r="C3940" t="s">
        <v>13334</v>
      </c>
      <c r="D3940" t="s">
        <v>14</v>
      </c>
      <c r="E3940" t="s">
        <v>13335</v>
      </c>
      <c r="F3940" t="s">
        <v>81</v>
      </c>
      <c r="G3940" t="str">
        <f>"0093021"</f>
        <v>0</v>
      </c>
      <c r="H3940">
        <v>700.0</v>
      </c>
      <c r="I3940">
        <v>0.0</v>
      </c>
      <c r="J3940" t="s">
        <v>1061</v>
      </c>
      <c r="K3940" t="s">
        <v>11543</v>
      </c>
      <c r="L3940" t="s">
        <v>11544</v>
      </c>
    </row>
    <row r="3941" spans="1:12">
      <c r="A3941">
        <v>12140</v>
      </c>
      <c r="B3941" t="s">
        <v>13336</v>
      </c>
      <c r="C3941" t="s">
        <v>13337</v>
      </c>
      <c r="D3941" t="s">
        <v>45</v>
      </c>
      <c r="E3941" t="s">
        <v>13338</v>
      </c>
      <c r="F3941" t="s">
        <v>81</v>
      </c>
      <c r="G3941" t="str">
        <f>"0093021"</f>
        <v>0</v>
      </c>
      <c r="H3941">
        <v>700.0</v>
      </c>
      <c r="I3941">
        <v>105.0</v>
      </c>
      <c r="J3941" t="s">
        <v>4204</v>
      </c>
      <c r="K3941" t="s">
        <v>11543</v>
      </c>
      <c r="L3941" t="s">
        <v>11544</v>
      </c>
    </row>
    <row r="3942" spans="1:12">
      <c r="A3942">
        <v>12141</v>
      </c>
      <c r="B3942" t="s">
        <v>13339</v>
      </c>
      <c r="C3942" t="s">
        <v>13340</v>
      </c>
      <c r="D3942" t="s">
        <v>45</v>
      </c>
      <c r="E3942" t="s">
        <v>13341</v>
      </c>
      <c r="F3942" t="s">
        <v>960</v>
      </c>
      <c r="G3942" t="str">
        <f>"0021021"</f>
        <v>0</v>
      </c>
      <c r="H3942">
        <v>1500.0</v>
      </c>
      <c r="I3942">
        <v>225.0</v>
      </c>
      <c r="J3942" t="s">
        <v>13342</v>
      </c>
      <c r="K3942" t="s">
        <v>11543</v>
      </c>
      <c r="L3942" t="s">
        <v>11544</v>
      </c>
    </row>
    <row r="3943" spans="1:12">
      <c r="A3943">
        <v>12142</v>
      </c>
      <c r="B3943" t="s">
        <v>13343</v>
      </c>
      <c r="C3943" t="s">
        <v>13344</v>
      </c>
      <c r="D3943" t="s">
        <v>14</v>
      </c>
      <c r="E3943" t="s">
        <v>13345</v>
      </c>
      <c r="F3943" t="s">
        <v>81</v>
      </c>
      <c r="G3943" t="str">
        <f>"0093021"</f>
        <v>0</v>
      </c>
      <c r="H3943">
        <v>700.0</v>
      </c>
      <c r="I3943">
        <v>0.0</v>
      </c>
      <c r="J3943" t="s">
        <v>4614</v>
      </c>
      <c r="K3943" t="s">
        <v>11543</v>
      </c>
      <c r="L3943" t="s">
        <v>11544</v>
      </c>
    </row>
    <row r="3944" spans="1:12">
      <c r="A3944">
        <v>12144</v>
      </c>
      <c r="B3944" t="s">
        <v>13346</v>
      </c>
      <c r="C3944" t="s">
        <v>13347</v>
      </c>
      <c r="D3944" t="s">
        <v>14</v>
      </c>
      <c r="E3944" t="s">
        <v>13348</v>
      </c>
      <c r="F3944" t="s">
        <v>81</v>
      </c>
      <c r="G3944" t="str">
        <f>"0093021"</f>
        <v>0</v>
      </c>
      <c r="H3944">
        <v>1400.0</v>
      </c>
      <c r="I3944">
        <v>0.0</v>
      </c>
      <c r="J3944" t="s">
        <v>10851</v>
      </c>
      <c r="K3944" t="s">
        <v>11543</v>
      </c>
      <c r="L3944" t="s">
        <v>11544</v>
      </c>
    </row>
    <row r="3945" spans="1:12">
      <c r="A3945">
        <v>12145</v>
      </c>
      <c r="B3945" t="s">
        <v>13349</v>
      </c>
      <c r="C3945" t="s">
        <v>13350</v>
      </c>
      <c r="D3945" t="s">
        <v>14</v>
      </c>
      <c r="E3945" t="s">
        <v>13351</v>
      </c>
      <c r="F3945" t="s">
        <v>81</v>
      </c>
      <c r="G3945" t="str">
        <f>"0093021"</f>
        <v>0</v>
      </c>
      <c r="H3945">
        <v>700.0</v>
      </c>
      <c r="I3945">
        <v>0.0</v>
      </c>
      <c r="J3945" t="s">
        <v>13352</v>
      </c>
      <c r="K3945" t="s">
        <v>11543</v>
      </c>
      <c r="L3945" t="s">
        <v>11544</v>
      </c>
    </row>
    <row r="3946" spans="1:12">
      <c r="A3946">
        <v>12146</v>
      </c>
      <c r="B3946" t="s">
        <v>13353</v>
      </c>
      <c r="C3946" t="s">
        <v>13354</v>
      </c>
      <c r="D3946" t="s">
        <v>14</v>
      </c>
      <c r="E3946" t="s">
        <v>13355</v>
      </c>
      <c r="F3946" t="s">
        <v>81</v>
      </c>
      <c r="G3946" t="str">
        <f>"0093021"</f>
        <v>0</v>
      </c>
      <c r="H3946">
        <v>700.0</v>
      </c>
      <c r="I3946">
        <v>0.0</v>
      </c>
      <c r="J3946" t="s">
        <v>13356</v>
      </c>
      <c r="K3946" t="s">
        <v>11543</v>
      </c>
      <c r="L3946" t="s">
        <v>11544</v>
      </c>
    </row>
    <row r="3947" spans="1:12">
      <c r="A3947">
        <v>12147</v>
      </c>
      <c r="B3947" t="s">
        <v>13357</v>
      </c>
      <c r="C3947" t="s">
        <v>13358</v>
      </c>
      <c r="D3947" t="s">
        <v>45</v>
      </c>
      <c r="E3947" t="s">
        <v>13359</v>
      </c>
      <c r="F3947" t="s">
        <v>960</v>
      </c>
      <c r="G3947" t="str">
        <f>"0021021"</f>
        <v>0</v>
      </c>
      <c r="H3947">
        <v>1500.0</v>
      </c>
      <c r="I3947">
        <v>225.0</v>
      </c>
      <c r="J3947" t="s">
        <v>4375</v>
      </c>
      <c r="K3947" t="s">
        <v>11543</v>
      </c>
      <c r="L3947" t="s">
        <v>11544</v>
      </c>
    </row>
    <row r="3948" spans="1:12">
      <c r="A3948">
        <v>12148</v>
      </c>
      <c r="B3948" t="s">
        <v>13360</v>
      </c>
      <c r="C3948" t="s">
        <v>13361</v>
      </c>
      <c r="D3948" t="s">
        <v>45</v>
      </c>
      <c r="E3948" t="s">
        <v>13362</v>
      </c>
      <c r="F3948" t="s">
        <v>81</v>
      </c>
      <c r="G3948" t="str">
        <f>"0093021"</f>
        <v>0</v>
      </c>
      <c r="H3948">
        <v>700.0</v>
      </c>
      <c r="I3948">
        <v>0.0</v>
      </c>
      <c r="J3948" t="s">
        <v>2283</v>
      </c>
      <c r="K3948" t="s">
        <v>11543</v>
      </c>
      <c r="L3948" t="s">
        <v>11544</v>
      </c>
    </row>
    <row r="3949" spans="1:12">
      <c r="A3949">
        <v>12149</v>
      </c>
      <c r="B3949" t="s">
        <v>2487</v>
      </c>
      <c r="C3949" t="s">
        <v>13363</v>
      </c>
      <c r="D3949" t="s">
        <v>14</v>
      </c>
      <c r="E3949" t="s">
        <v>13364</v>
      </c>
      <c r="F3949" t="s">
        <v>36</v>
      </c>
      <c r="G3949" t="str">
        <f>"6034011"</f>
        <v>0</v>
      </c>
      <c r="H3949">
        <v>700.0</v>
      </c>
      <c r="I3949">
        <v>0.0</v>
      </c>
      <c r="J3949" t="s">
        <v>13365</v>
      </c>
      <c r="K3949" t="s">
        <v>11543</v>
      </c>
      <c r="L3949" t="s">
        <v>11544</v>
      </c>
    </row>
    <row r="3950" spans="1:12">
      <c r="A3950">
        <v>12150</v>
      </c>
      <c r="B3950" t="s">
        <v>13366</v>
      </c>
      <c r="C3950" t="s">
        <v>13367</v>
      </c>
      <c r="D3950" t="s">
        <v>45</v>
      </c>
      <c r="E3950" t="s">
        <v>13368</v>
      </c>
      <c r="F3950" t="s">
        <v>81</v>
      </c>
      <c r="G3950" t="str">
        <f>"0093021"</f>
        <v>0</v>
      </c>
      <c r="H3950">
        <v>700.0</v>
      </c>
      <c r="I3950">
        <v>0.0</v>
      </c>
      <c r="J3950" t="s">
        <v>10805</v>
      </c>
      <c r="K3950" t="s">
        <v>11543</v>
      </c>
      <c r="L3950" t="s">
        <v>11544</v>
      </c>
    </row>
    <row r="3951" spans="1:12">
      <c r="A3951">
        <v>12151</v>
      </c>
      <c r="B3951" t="s">
        <v>13369</v>
      </c>
      <c r="C3951" t="s">
        <v>13370</v>
      </c>
      <c r="D3951" t="s">
        <v>45</v>
      </c>
      <c r="E3951" t="s">
        <v>13371</v>
      </c>
      <c r="F3951" t="s">
        <v>81</v>
      </c>
      <c r="G3951" t="str">
        <f>"0093021"</f>
        <v>0</v>
      </c>
      <c r="H3951">
        <v>700.0</v>
      </c>
      <c r="I3951">
        <v>0.0</v>
      </c>
      <c r="J3951" t="s">
        <v>1695</v>
      </c>
      <c r="K3951" t="s">
        <v>11543</v>
      </c>
      <c r="L3951" t="s">
        <v>11544</v>
      </c>
    </row>
    <row r="3952" spans="1:12">
      <c r="A3952">
        <v>12153</v>
      </c>
      <c r="B3952" t="s">
        <v>13372</v>
      </c>
      <c r="C3952" t="s">
        <v>13373</v>
      </c>
      <c r="D3952" t="s">
        <v>45</v>
      </c>
      <c r="E3952" t="s">
        <v>13374</v>
      </c>
      <c r="F3952" t="s">
        <v>67</v>
      </c>
      <c r="G3952" t="str">
        <f>"8011031"</f>
        <v>0</v>
      </c>
      <c r="H3952">
        <v>1500.0</v>
      </c>
      <c r="I3952">
        <v>0.0</v>
      </c>
      <c r="J3952" t="s">
        <v>1448</v>
      </c>
      <c r="K3952" t="s">
        <v>11543</v>
      </c>
      <c r="L3952" t="s">
        <v>11544</v>
      </c>
    </row>
    <row r="3953" spans="1:12">
      <c r="A3953">
        <v>12154</v>
      </c>
      <c r="B3953" t="s">
        <v>13375</v>
      </c>
      <c r="C3953" t="s">
        <v>13376</v>
      </c>
      <c r="D3953" t="s">
        <v>14</v>
      </c>
      <c r="E3953" t="s">
        <v>13377</v>
      </c>
      <c r="F3953" t="s">
        <v>798</v>
      </c>
      <c r="G3953" t="str">
        <f>"8011021"</f>
        <v>0</v>
      </c>
      <c r="H3953">
        <v>1300.0</v>
      </c>
      <c r="I3953">
        <v>0.0</v>
      </c>
      <c r="J3953" t="s">
        <v>13378</v>
      </c>
      <c r="K3953" t="s">
        <v>11543</v>
      </c>
      <c r="L3953" t="s">
        <v>11544</v>
      </c>
    </row>
    <row r="3954" spans="1:12">
      <c r="A3954">
        <v>12155</v>
      </c>
      <c r="B3954" t="s">
        <v>13379</v>
      </c>
      <c r="C3954" t="s">
        <v>13380</v>
      </c>
      <c r="D3954" t="s">
        <v>45</v>
      </c>
      <c r="E3954" t="s">
        <v>13381</v>
      </c>
      <c r="F3954" t="s">
        <v>5201</v>
      </c>
      <c r="G3954" t="str">
        <f>"0103130"</f>
        <v>0</v>
      </c>
      <c r="H3954">
        <v>1500.0</v>
      </c>
      <c r="I3954">
        <v>0.0</v>
      </c>
      <c r="J3954" t="s">
        <v>12213</v>
      </c>
      <c r="K3954" t="s">
        <v>11543</v>
      </c>
      <c r="L3954" t="s">
        <v>11544</v>
      </c>
    </row>
    <row r="3955" spans="1:12">
      <c r="A3955">
        <v>12156</v>
      </c>
      <c r="B3955" t="s">
        <v>13382</v>
      </c>
      <c r="C3955" t="s">
        <v>13383</v>
      </c>
      <c r="D3955" t="s">
        <v>45</v>
      </c>
      <c r="E3955" t="s">
        <v>13384</v>
      </c>
      <c r="F3955" t="s">
        <v>2427</v>
      </c>
      <c r="G3955" t="str">
        <f>"0054021"</f>
        <v>0</v>
      </c>
      <c r="H3955">
        <v>1500.0</v>
      </c>
      <c r="I3955">
        <v>0.0</v>
      </c>
      <c r="J3955" t="s">
        <v>12107</v>
      </c>
      <c r="K3955" t="s">
        <v>11543</v>
      </c>
      <c r="L3955" t="s">
        <v>11544</v>
      </c>
    </row>
    <row r="3956" spans="1:12">
      <c r="A3956">
        <v>12158</v>
      </c>
      <c r="B3956" t="s">
        <v>13385</v>
      </c>
      <c r="C3956" t="s">
        <v>13386</v>
      </c>
      <c r="D3956" t="s">
        <v>14</v>
      </c>
      <c r="E3956" t="s">
        <v>13387</v>
      </c>
      <c r="F3956" t="s">
        <v>195</v>
      </c>
      <c r="G3956" t="str">
        <f>"0017051"</f>
        <v>0</v>
      </c>
      <c r="H3956">
        <v>1500.0</v>
      </c>
      <c r="I3956">
        <v>0.0</v>
      </c>
      <c r="J3956" t="s">
        <v>11861</v>
      </c>
      <c r="K3956" t="s">
        <v>11543</v>
      </c>
      <c r="L3956" t="s">
        <v>11544</v>
      </c>
    </row>
    <row r="3957" spans="1:12">
      <c r="A3957">
        <v>12159</v>
      </c>
      <c r="B3957" t="s">
        <v>13388</v>
      </c>
      <c r="C3957" t="s">
        <v>13389</v>
      </c>
      <c r="D3957" t="s">
        <v>14</v>
      </c>
      <c r="E3957" t="s">
        <v>13390</v>
      </c>
      <c r="F3957" t="s">
        <v>31</v>
      </c>
      <c r="G3957" t="str">
        <f>"0103050"</f>
        <v>0</v>
      </c>
      <c r="H3957">
        <v>1500.0</v>
      </c>
      <c r="I3957">
        <v>0.0</v>
      </c>
      <c r="J3957" t="s">
        <v>2090</v>
      </c>
      <c r="K3957" t="s">
        <v>11543</v>
      </c>
      <c r="L3957" t="s">
        <v>11544</v>
      </c>
    </row>
    <row r="3958" spans="1:12">
      <c r="A3958">
        <v>12160</v>
      </c>
      <c r="B3958" t="s">
        <v>13391</v>
      </c>
      <c r="C3958" t="s">
        <v>13392</v>
      </c>
      <c r="D3958" t="s">
        <v>14</v>
      </c>
      <c r="E3958" t="s">
        <v>13393</v>
      </c>
      <c r="F3958" t="s">
        <v>168</v>
      </c>
      <c r="G3958" t="str">
        <f>"8035010"</f>
        <v>0</v>
      </c>
      <c r="H3958">
        <v>700.0</v>
      </c>
      <c r="I3958">
        <v>0.0</v>
      </c>
      <c r="J3958" t="s">
        <v>13394</v>
      </c>
      <c r="K3958" t="s">
        <v>11543</v>
      </c>
      <c r="L3958" t="s">
        <v>11544</v>
      </c>
    </row>
    <row r="3959" spans="1:12">
      <c r="A3959">
        <v>12162</v>
      </c>
      <c r="B3959" t="s">
        <v>13395</v>
      </c>
      <c r="C3959" t="s">
        <v>13396</v>
      </c>
      <c r="D3959" t="s">
        <v>45</v>
      </c>
      <c r="E3959" t="s">
        <v>13397</v>
      </c>
      <c r="F3959" t="s">
        <v>195</v>
      </c>
      <c r="G3959" t="str">
        <f>"0017051"</f>
        <v>0</v>
      </c>
      <c r="H3959">
        <v>2300.0</v>
      </c>
      <c r="I3959">
        <v>0.0</v>
      </c>
      <c r="J3959" t="s">
        <v>10851</v>
      </c>
      <c r="K3959" t="s">
        <v>11543</v>
      </c>
      <c r="L3959" t="s">
        <v>11544</v>
      </c>
    </row>
    <row r="3960" spans="1:12">
      <c r="A3960">
        <v>12163</v>
      </c>
      <c r="B3960" t="s">
        <v>13398</v>
      </c>
      <c r="C3960" t="s">
        <v>13399</v>
      </c>
      <c r="D3960" t="s">
        <v>14</v>
      </c>
      <c r="E3960" t="s">
        <v>13400</v>
      </c>
      <c r="F3960" t="s">
        <v>349</v>
      </c>
      <c r="G3960" t="str">
        <f>"9011040"</f>
        <v>0</v>
      </c>
      <c r="H3960">
        <v>800.0</v>
      </c>
      <c r="I3960">
        <v>0.0</v>
      </c>
      <c r="J3960" t="s">
        <v>63</v>
      </c>
      <c r="K3960" t="s">
        <v>11543</v>
      </c>
      <c r="L3960" t="s">
        <v>11544</v>
      </c>
    </row>
    <row r="3961" spans="1:12">
      <c r="A3961">
        <v>12164</v>
      </c>
      <c r="B3961" t="s">
        <v>13401</v>
      </c>
      <c r="C3961" t="s">
        <v>13309</v>
      </c>
      <c r="D3961" t="s">
        <v>45</v>
      </c>
      <c r="E3961" t="s">
        <v>13402</v>
      </c>
      <c r="F3961" t="s">
        <v>81</v>
      </c>
      <c r="G3961" t="str">
        <f>"0093021"</f>
        <v>0</v>
      </c>
      <c r="H3961">
        <v>700.0</v>
      </c>
      <c r="I3961">
        <v>0.0</v>
      </c>
      <c r="J3961" t="s">
        <v>12649</v>
      </c>
      <c r="K3961" t="s">
        <v>11543</v>
      </c>
      <c r="L3961" t="s">
        <v>11544</v>
      </c>
    </row>
    <row r="3962" spans="1:12">
      <c r="A3962">
        <v>12165</v>
      </c>
      <c r="B3962" t="s">
        <v>13403</v>
      </c>
      <c r="C3962" t="s">
        <v>13404</v>
      </c>
      <c r="D3962" t="s">
        <v>45</v>
      </c>
      <c r="E3962" t="s">
        <v>13405</v>
      </c>
      <c r="F3962" t="s">
        <v>349</v>
      </c>
      <c r="G3962" t="str">
        <f>"9011040"</f>
        <v>0</v>
      </c>
      <c r="H3962">
        <v>900.0</v>
      </c>
      <c r="I3962">
        <v>0.0</v>
      </c>
      <c r="J3962" t="s">
        <v>11861</v>
      </c>
      <c r="K3962" t="s">
        <v>11543</v>
      </c>
      <c r="L3962" t="s">
        <v>11544</v>
      </c>
    </row>
    <row r="3963" spans="1:12">
      <c r="A3963">
        <v>12166</v>
      </c>
      <c r="B3963" t="s">
        <v>13406</v>
      </c>
      <c r="C3963" t="s">
        <v>13407</v>
      </c>
      <c r="D3963" t="s">
        <v>45</v>
      </c>
      <c r="E3963" t="s">
        <v>13408</v>
      </c>
      <c r="F3963" t="s">
        <v>81</v>
      </c>
      <c r="G3963" t="str">
        <f>"0093021"</f>
        <v>0</v>
      </c>
      <c r="H3963">
        <v>700.0</v>
      </c>
      <c r="I3963">
        <v>0.0</v>
      </c>
      <c r="J3963" t="s">
        <v>12249</v>
      </c>
      <c r="K3963" t="s">
        <v>11543</v>
      </c>
      <c r="L3963" t="s">
        <v>11544</v>
      </c>
    </row>
    <row r="3964" spans="1:12">
      <c r="A3964">
        <v>12167</v>
      </c>
      <c r="B3964" t="s">
        <v>13409</v>
      </c>
      <c r="C3964" t="s">
        <v>13410</v>
      </c>
      <c r="D3964" t="s">
        <v>45</v>
      </c>
      <c r="E3964" t="s">
        <v>13411</v>
      </c>
      <c r="F3964" t="s">
        <v>81</v>
      </c>
      <c r="G3964" t="str">
        <f>"0093021"</f>
        <v>0</v>
      </c>
      <c r="H3964">
        <v>700.0</v>
      </c>
      <c r="I3964">
        <v>0.0</v>
      </c>
      <c r="J3964" t="s">
        <v>12249</v>
      </c>
      <c r="K3964" t="s">
        <v>11543</v>
      </c>
      <c r="L3964" t="s">
        <v>11544</v>
      </c>
    </row>
    <row r="3965" spans="1:12">
      <c r="A3965">
        <v>12168</v>
      </c>
      <c r="B3965" t="s">
        <v>13412</v>
      </c>
      <c r="C3965" t="s">
        <v>13413</v>
      </c>
      <c r="D3965" t="s">
        <v>45</v>
      </c>
      <c r="E3965" t="s">
        <v>13414</v>
      </c>
      <c r="F3965" t="s">
        <v>195</v>
      </c>
      <c r="G3965" t="str">
        <f>"0017051"</f>
        <v>0</v>
      </c>
      <c r="H3965">
        <v>1200.0</v>
      </c>
      <c r="I3965">
        <v>0.0</v>
      </c>
      <c r="J3965" t="s">
        <v>13415</v>
      </c>
      <c r="K3965" t="s">
        <v>11543</v>
      </c>
      <c r="L3965" t="s">
        <v>11544</v>
      </c>
    </row>
    <row r="3966" spans="1:12">
      <c r="A3966">
        <v>12170</v>
      </c>
      <c r="B3966" t="s">
        <v>13416</v>
      </c>
      <c r="C3966" t="s">
        <v>13417</v>
      </c>
      <c r="D3966" t="s">
        <v>45</v>
      </c>
      <c r="E3966" t="s">
        <v>13418</v>
      </c>
      <c r="F3966" t="s">
        <v>5201</v>
      </c>
      <c r="G3966" t="str">
        <f>"0103130"</f>
        <v>0</v>
      </c>
      <c r="H3966">
        <v>1500.0</v>
      </c>
      <c r="I3966">
        <v>500.0</v>
      </c>
      <c r="J3966" t="s">
        <v>2875</v>
      </c>
      <c r="K3966" t="s">
        <v>11543</v>
      </c>
      <c r="L3966" t="s">
        <v>11544</v>
      </c>
    </row>
    <row r="3967" spans="1:12">
      <c r="A3967">
        <v>12171</v>
      </c>
      <c r="B3967" t="s">
        <v>13419</v>
      </c>
      <c r="C3967" t="s">
        <v>13420</v>
      </c>
      <c r="D3967" t="s">
        <v>45</v>
      </c>
      <c r="E3967" t="s">
        <v>13421</v>
      </c>
      <c r="F3967" t="s">
        <v>5201</v>
      </c>
      <c r="G3967" t="str">
        <f>"0103130"</f>
        <v>0</v>
      </c>
      <c r="H3967">
        <v>1500.0</v>
      </c>
      <c r="I3967">
        <v>0.0</v>
      </c>
      <c r="J3967" t="s">
        <v>1556</v>
      </c>
      <c r="K3967" t="s">
        <v>11543</v>
      </c>
      <c r="L3967" t="s">
        <v>11544</v>
      </c>
    </row>
    <row r="3968" spans="1:12">
      <c r="A3968">
        <v>12176</v>
      </c>
      <c r="B3968" t="s">
        <v>494</v>
      </c>
      <c r="C3968" t="s">
        <v>13422</v>
      </c>
      <c r="D3968" t="s">
        <v>14</v>
      </c>
      <c r="E3968" t="s">
        <v>13423</v>
      </c>
      <c r="F3968" t="s">
        <v>5201</v>
      </c>
      <c r="G3968" t="str">
        <f>"0103130"</f>
        <v>0</v>
      </c>
      <c r="H3968">
        <v>1500.0</v>
      </c>
      <c r="I3968">
        <v>0.0</v>
      </c>
      <c r="J3968" t="s">
        <v>11958</v>
      </c>
      <c r="K3968" t="s">
        <v>11543</v>
      </c>
      <c r="L3968" t="s">
        <v>11544</v>
      </c>
    </row>
    <row r="3969" spans="1:12">
      <c r="A3969">
        <v>12177</v>
      </c>
      <c r="B3969" t="s">
        <v>13424</v>
      </c>
      <c r="C3969" t="s">
        <v>13425</v>
      </c>
      <c r="D3969" t="s">
        <v>14</v>
      </c>
      <c r="E3969" t="s">
        <v>13426</v>
      </c>
      <c r="F3969" t="s">
        <v>5201</v>
      </c>
      <c r="G3969" t="str">
        <f>"0103130"</f>
        <v>0</v>
      </c>
      <c r="H3969">
        <v>1500.0</v>
      </c>
      <c r="I3969">
        <v>1100.0</v>
      </c>
      <c r="J3969" t="s">
        <v>11747</v>
      </c>
      <c r="K3969" t="s">
        <v>11543</v>
      </c>
      <c r="L3969" t="s">
        <v>11544</v>
      </c>
    </row>
    <row r="3970" spans="1:12">
      <c r="A3970">
        <v>12179</v>
      </c>
      <c r="B3970" t="s">
        <v>13427</v>
      </c>
      <c r="C3970" t="s">
        <v>13428</v>
      </c>
      <c r="D3970" t="s">
        <v>14</v>
      </c>
      <c r="E3970" t="s">
        <v>13429</v>
      </c>
      <c r="F3970" t="s">
        <v>5201</v>
      </c>
      <c r="G3970" t="str">
        <f>"0103130"</f>
        <v>0</v>
      </c>
      <c r="H3970">
        <v>1500.0</v>
      </c>
      <c r="I3970">
        <v>0.0</v>
      </c>
      <c r="J3970" t="s">
        <v>11958</v>
      </c>
      <c r="K3970" t="s">
        <v>11543</v>
      </c>
      <c r="L3970" t="s">
        <v>11544</v>
      </c>
    </row>
    <row r="3971" spans="1:12">
      <c r="A3971">
        <v>12180</v>
      </c>
      <c r="B3971" t="s">
        <v>13430</v>
      </c>
      <c r="C3971" t="s">
        <v>13431</v>
      </c>
      <c r="D3971" t="s">
        <v>45</v>
      </c>
      <c r="E3971" t="s">
        <v>13432</v>
      </c>
      <c r="F3971" t="s">
        <v>5201</v>
      </c>
      <c r="G3971" t="str">
        <f>"0103130"</f>
        <v>0</v>
      </c>
      <c r="H3971">
        <v>1500.0</v>
      </c>
      <c r="I3971">
        <v>0.0</v>
      </c>
      <c r="J3971" t="s">
        <v>514</v>
      </c>
      <c r="K3971" t="s">
        <v>11543</v>
      </c>
      <c r="L3971" t="s">
        <v>11544</v>
      </c>
    </row>
    <row r="3972" spans="1:12">
      <c r="A3972">
        <v>12181</v>
      </c>
      <c r="B3972" t="s">
        <v>11535</v>
      </c>
      <c r="C3972" t="s">
        <v>424</v>
      </c>
      <c r="D3972" t="s">
        <v>14</v>
      </c>
      <c r="E3972" t="s">
        <v>13433</v>
      </c>
      <c r="F3972" t="s">
        <v>5201</v>
      </c>
      <c r="G3972" t="str">
        <f>"0103130"</f>
        <v>0</v>
      </c>
      <c r="H3972">
        <v>1500.0</v>
      </c>
      <c r="I3972">
        <v>225.0</v>
      </c>
      <c r="J3972" t="s">
        <v>4798</v>
      </c>
      <c r="K3972" t="s">
        <v>11543</v>
      </c>
      <c r="L3972" t="s">
        <v>11544</v>
      </c>
    </row>
    <row r="3973" spans="1:12">
      <c r="A3973">
        <v>12182</v>
      </c>
      <c r="B3973" t="s">
        <v>6186</v>
      </c>
      <c r="C3973" t="s">
        <v>13434</v>
      </c>
      <c r="D3973" t="s">
        <v>14</v>
      </c>
      <c r="E3973" t="s">
        <v>13435</v>
      </c>
      <c r="F3973" t="s">
        <v>5201</v>
      </c>
      <c r="G3973" t="str">
        <f>"0103130"</f>
        <v>0</v>
      </c>
      <c r="H3973">
        <v>1200.0</v>
      </c>
      <c r="I3973">
        <v>0.0</v>
      </c>
      <c r="J3973" t="s">
        <v>2875</v>
      </c>
      <c r="K3973" t="s">
        <v>11543</v>
      </c>
      <c r="L3973" t="s">
        <v>11544</v>
      </c>
    </row>
    <row r="3974" spans="1:12">
      <c r="A3974">
        <v>12183</v>
      </c>
      <c r="B3974" t="s">
        <v>13436</v>
      </c>
      <c r="C3974" t="s">
        <v>13437</v>
      </c>
      <c r="D3974" t="s">
        <v>45</v>
      </c>
      <c r="E3974" t="s">
        <v>13438</v>
      </c>
      <c r="F3974" t="s">
        <v>5201</v>
      </c>
      <c r="G3974" t="str">
        <f>"0103130"</f>
        <v>0</v>
      </c>
      <c r="H3974">
        <v>1500.0</v>
      </c>
      <c r="I3974">
        <v>0.0</v>
      </c>
      <c r="J3974" t="s">
        <v>3473</v>
      </c>
      <c r="K3974" t="s">
        <v>11543</v>
      </c>
      <c r="L3974" t="s">
        <v>11544</v>
      </c>
    </row>
    <row r="3975" spans="1:12">
      <c r="A3975">
        <v>12184</v>
      </c>
      <c r="B3975" t="s">
        <v>13439</v>
      </c>
      <c r="C3975" t="s">
        <v>13440</v>
      </c>
      <c r="D3975" t="s">
        <v>45</v>
      </c>
      <c r="E3975" t="s">
        <v>13441</v>
      </c>
      <c r="F3975" t="s">
        <v>5201</v>
      </c>
      <c r="G3975" t="str">
        <f>"0103130"</f>
        <v>0</v>
      </c>
      <c r="H3975">
        <v>1500.0</v>
      </c>
      <c r="I3975">
        <v>0.0</v>
      </c>
      <c r="J3975" t="s">
        <v>12280</v>
      </c>
      <c r="K3975" t="s">
        <v>11543</v>
      </c>
      <c r="L3975" t="s">
        <v>11544</v>
      </c>
    </row>
    <row r="3976" spans="1:12">
      <c r="A3976">
        <v>12185</v>
      </c>
      <c r="B3976" t="s">
        <v>13442</v>
      </c>
      <c r="C3976" t="s">
        <v>13443</v>
      </c>
      <c r="D3976" t="s">
        <v>14</v>
      </c>
      <c r="E3976" t="s">
        <v>13444</v>
      </c>
      <c r="F3976" t="s">
        <v>5201</v>
      </c>
      <c r="G3976" t="str">
        <f>"0103130"</f>
        <v>0</v>
      </c>
      <c r="H3976">
        <v>1500.0</v>
      </c>
      <c r="I3976">
        <v>0.0</v>
      </c>
      <c r="J3976" t="s">
        <v>12280</v>
      </c>
      <c r="K3976" t="s">
        <v>11543</v>
      </c>
      <c r="L3976" t="s">
        <v>11544</v>
      </c>
    </row>
    <row r="3977" spans="1:12">
      <c r="A3977">
        <v>12186</v>
      </c>
      <c r="B3977" t="s">
        <v>6478</v>
      </c>
      <c r="C3977" t="s">
        <v>13445</v>
      </c>
      <c r="D3977" t="s">
        <v>14</v>
      </c>
      <c r="E3977" t="s">
        <v>13446</v>
      </c>
      <c r="F3977" t="s">
        <v>5201</v>
      </c>
      <c r="G3977" t="str">
        <f>"0103130"</f>
        <v>0</v>
      </c>
      <c r="H3977">
        <v>1500.0</v>
      </c>
      <c r="I3977">
        <v>0.0</v>
      </c>
      <c r="J3977" t="s">
        <v>12280</v>
      </c>
      <c r="K3977" t="s">
        <v>11543</v>
      </c>
      <c r="L3977" t="s">
        <v>11544</v>
      </c>
    </row>
    <row r="3978" spans="1:12">
      <c r="A3978">
        <v>12187</v>
      </c>
      <c r="B3978" t="s">
        <v>13447</v>
      </c>
      <c r="C3978" t="s">
        <v>13448</v>
      </c>
      <c r="D3978" t="s">
        <v>45</v>
      </c>
      <c r="E3978" t="s">
        <v>13449</v>
      </c>
      <c r="F3978" t="s">
        <v>5201</v>
      </c>
      <c r="G3978" t="str">
        <f>"0103130"</f>
        <v>0</v>
      </c>
      <c r="H3978">
        <v>1500.0</v>
      </c>
      <c r="I3978">
        <v>0.0</v>
      </c>
      <c r="J3978" t="s">
        <v>12280</v>
      </c>
      <c r="K3978" t="s">
        <v>11543</v>
      </c>
      <c r="L3978" t="s">
        <v>11544</v>
      </c>
    </row>
    <row r="3979" spans="1:12">
      <c r="A3979">
        <v>12188</v>
      </c>
      <c r="B3979" t="s">
        <v>13450</v>
      </c>
      <c r="C3979" t="s">
        <v>13451</v>
      </c>
      <c r="D3979" t="s">
        <v>45</v>
      </c>
      <c r="E3979" t="s">
        <v>13452</v>
      </c>
      <c r="F3979" t="s">
        <v>5201</v>
      </c>
      <c r="G3979" t="str">
        <f>"0103130"</f>
        <v>0</v>
      </c>
      <c r="H3979">
        <v>1500.0</v>
      </c>
      <c r="I3979">
        <v>0.0</v>
      </c>
      <c r="J3979" t="s">
        <v>1448</v>
      </c>
      <c r="K3979" t="s">
        <v>11543</v>
      </c>
      <c r="L3979" t="s">
        <v>11544</v>
      </c>
    </row>
    <row r="3980" spans="1:12">
      <c r="A3980">
        <v>12189</v>
      </c>
      <c r="B3980" t="s">
        <v>4380</v>
      </c>
      <c r="C3980" t="s">
        <v>13453</v>
      </c>
      <c r="D3980" t="s">
        <v>14</v>
      </c>
      <c r="E3980" t="s">
        <v>13454</v>
      </c>
      <c r="F3980" t="s">
        <v>5201</v>
      </c>
      <c r="G3980" t="str">
        <f>"0103130"</f>
        <v>0</v>
      </c>
      <c r="H3980">
        <v>1500.0</v>
      </c>
      <c r="I3980">
        <v>0.0</v>
      </c>
      <c r="J3980" t="s">
        <v>11707</v>
      </c>
      <c r="K3980" t="s">
        <v>11543</v>
      </c>
      <c r="L3980" t="s">
        <v>11544</v>
      </c>
    </row>
    <row r="3981" spans="1:12">
      <c r="A3981">
        <v>12190</v>
      </c>
      <c r="B3981" t="s">
        <v>13455</v>
      </c>
      <c r="C3981" t="s">
        <v>13456</v>
      </c>
      <c r="D3981" t="s">
        <v>45</v>
      </c>
      <c r="E3981" t="s">
        <v>13457</v>
      </c>
      <c r="F3981" t="s">
        <v>5201</v>
      </c>
      <c r="G3981" t="str">
        <f>"0103130"</f>
        <v>0</v>
      </c>
      <c r="H3981">
        <v>2500.0</v>
      </c>
      <c r="I3981">
        <v>0.0</v>
      </c>
      <c r="J3981" t="s">
        <v>1053</v>
      </c>
      <c r="K3981" t="s">
        <v>11543</v>
      </c>
      <c r="L3981" t="s">
        <v>11544</v>
      </c>
    </row>
    <row r="3982" spans="1:12">
      <c r="A3982">
        <v>12191</v>
      </c>
      <c r="B3982" t="s">
        <v>13458</v>
      </c>
      <c r="C3982" t="s">
        <v>13459</v>
      </c>
      <c r="D3982" t="s">
        <v>45</v>
      </c>
      <c r="E3982" t="s">
        <v>13460</v>
      </c>
      <c r="F3982" t="s">
        <v>5201</v>
      </c>
      <c r="G3982" t="str">
        <f>"0103130"</f>
        <v>0</v>
      </c>
      <c r="H3982">
        <v>1000.0</v>
      </c>
      <c r="I3982">
        <v>0.0</v>
      </c>
      <c r="J3982" t="s">
        <v>13027</v>
      </c>
      <c r="K3982" t="s">
        <v>11543</v>
      </c>
      <c r="L3982" t="s">
        <v>11544</v>
      </c>
    </row>
    <row r="3983" spans="1:12">
      <c r="A3983">
        <v>12192</v>
      </c>
      <c r="B3983" t="s">
        <v>13461</v>
      </c>
      <c r="C3983" t="s">
        <v>2642</v>
      </c>
      <c r="D3983" t="s">
        <v>45</v>
      </c>
      <c r="E3983" t="s">
        <v>13462</v>
      </c>
      <c r="F3983" t="s">
        <v>5201</v>
      </c>
      <c r="G3983" t="str">
        <f>"0103130"</f>
        <v>0</v>
      </c>
      <c r="H3983">
        <v>1000.0</v>
      </c>
      <c r="I3983">
        <v>0.0</v>
      </c>
      <c r="J3983" t="s">
        <v>8470</v>
      </c>
      <c r="K3983" t="s">
        <v>11543</v>
      </c>
      <c r="L3983" t="s">
        <v>11544</v>
      </c>
    </row>
    <row r="3984" spans="1:12">
      <c r="A3984">
        <v>12193</v>
      </c>
      <c r="B3984" t="s">
        <v>13463</v>
      </c>
      <c r="C3984" t="s">
        <v>13464</v>
      </c>
      <c r="D3984" t="s">
        <v>45</v>
      </c>
      <c r="E3984" t="s">
        <v>13465</v>
      </c>
      <c r="F3984" t="s">
        <v>195</v>
      </c>
      <c r="G3984" t="str">
        <f>"0017051"</f>
        <v>0</v>
      </c>
      <c r="H3984">
        <v>1500.0</v>
      </c>
      <c r="I3984">
        <v>0.0</v>
      </c>
      <c r="J3984" t="s">
        <v>10599</v>
      </c>
      <c r="K3984" t="s">
        <v>11543</v>
      </c>
      <c r="L3984" t="s">
        <v>11544</v>
      </c>
    </row>
    <row r="3985" spans="1:12">
      <c r="A3985">
        <v>12195</v>
      </c>
      <c r="B3985" t="s">
        <v>13466</v>
      </c>
      <c r="C3985" t="s">
        <v>13467</v>
      </c>
      <c r="D3985" t="s">
        <v>45</v>
      </c>
      <c r="E3985" t="s">
        <v>13468</v>
      </c>
      <c r="F3985" t="s">
        <v>81</v>
      </c>
      <c r="G3985" t="str">
        <f>"0093021"</f>
        <v>0</v>
      </c>
      <c r="H3985">
        <v>700.0</v>
      </c>
      <c r="I3985">
        <v>0.0</v>
      </c>
      <c r="J3985" t="s">
        <v>13469</v>
      </c>
      <c r="K3985" t="s">
        <v>11543</v>
      </c>
      <c r="L3985" t="s">
        <v>11544</v>
      </c>
    </row>
    <row r="3986" spans="1:12">
      <c r="A3986">
        <v>12196</v>
      </c>
      <c r="B3986" t="s">
        <v>1387</v>
      </c>
      <c r="C3986" t="s">
        <v>13470</v>
      </c>
      <c r="D3986" t="s">
        <v>14</v>
      </c>
      <c r="E3986" t="s">
        <v>13471</v>
      </c>
      <c r="F3986" t="s">
        <v>81</v>
      </c>
      <c r="G3986" t="str">
        <f>"0093021"</f>
        <v>0</v>
      </c>
      <c r="H3986">
        <v>700.0</v>
      </c>
      <c r="I3986">
        <v>0.0</v>
      </c>
      <c r="J3986" t="s">
        <v>4231</v>
      </c>
      <c r="K3986" t="s">
        <v>11543</v>
      </c>
      <c r="L3986" t="s">
        <v>11544</v>
      </c>
    </row>
    <row r="3987" spans="1:12">
      <c r="A3987">
        <v>12198</v>
      </c>
      <c r="B3987" t="s">
        <v>13472</v>
      </c>
      <c r="C3987" t="s">
        <v>13473</v>
      </c>
      <c r="D3987" t="s">
        <v>45</v>
      </c>
      <c r="E3987" t="s">
        <v>13474</v>
      </c>
      <c r="F3987" t="s">
        <v>81</v>
      </c>
      <c r="G3987" t="str">
        <f>"0093021"</f>
        <v>0</v>
      </c>
      <c r="H3987">
        <v>700.0</v>
      </c>
      <c r="I3987">
        <v>0.0</v>
      </c>
      <c r="J3987" t="s">
        <v>336</v>
      </c>
      <c r="K3987" t="s">
        <v>11543</v>
      </c>
      <c r="L3987" t="s">
        <v>11544</v>
      </c>
    </row>
    <row r="3988" spans="1:12">
      <c r="A3988">
        <v>12199</v>
      </c>
      <c r="B3988" t="s">
        <v>13475</v>
      </c>
      <c r="C3988" t="s">
        <v>13476</v>
      </c>
      <c r="D3988" t="s">
        <v>14</v>
      </c>
      <c r="E3988" t="s">
        <v>13477</v>
      </c>
      <c r="F3988" t="s">
        <v>81</v>
      </c>
      <c r="G3988" t="str">
        <f>"0093021"</f>
        <v>0</v>
      </c>
      <c r="H3988">
        <v>700.0</v>
      </c>
      <c r="I3988">
        <v>0.0</v>
      </c>
      <c r="J3988" t="s">
        <v>3732</v>
      </c>
      <c r="K3988" t="s">
        <v>11543</v>
      </c>
      <c r="L3988" t="s">
        <v>11544</v>
      </c>
    </row>
    <row r="3989" spans="1:12">
      <c r="A3989">
        <v>12201</v>
      </c>
      <c r="B3989" t="s">
        <v>13478</v>
      </c>
      <c r="C3989" t="s">
        <v>13479</v>
      </c>
      <c r="D3989" t="s">
        <v>45</v>
      </c>
      <c r="E3989" t="s">
        <v>13480</v>
      </c>
      <c r="F3989" t="s">
        <v>81</v>
      </c>
      <c r="G3989" t="str">
        <f>"0093021"</f>
        <v>0</v>
      </c>
      <c r="H3989">
        <v>700.0</v>
      </c>
      <c r="I3989">
        <v>0.0</v>
      </c>
      <c r="J3989" t="s">
        <v>13481</v>
      </c>
      <c r="K3989" t="s">
        <v>11543</v>
      </c>
      <c r="L3989" t="s">
        <v>11544</v>
      </c>
    </row>
    <row r="3990" spans="1:12">
      <c r="A3990">
        <v>12202</v>
      </c>
      <c r="B3990" t="s">
        <v>13482</v>
      </c>
      <c r="C3990" t="s">
        <v>13483</v>
      </c>
      <c r="D3990" t="s">
        <v>45</v>
      </c>
      <c r="E3990" t="s">
        <v>13484</v>
      </c>
      <c r="F3990" t="s">
        <v>81</v>
      </c>
      <c r="G3990" t="str">
        <f>"0093021"</f>
        <v>0</v>
      </c>
      <c r="H3990">
        <v>700.0</v>
      </c>
      <c r="I3990">
        <v>0.0</v>
      </c>
      <c r="J3990" t="s">
        <v>4231</v>
      </c>
      <c r="K3990" t="s">
        <v>11543</v>
      </c>
      <c r="L3990" t="s">
        <v>11544</v>
      </c>
    </row>
    <row r="3991" spans="1:12">
      <c r="A3991">
        <v>12204</v>
      </c>
      <c r="B3991" t="s">
        <v>13485</v>
      </c>
      <c r="C3991" t="s">
        <v>13486</v>
      </c>
      <c r="D3991" t="s">
        <v>14</v>
      </c>
      <c r="E3991" t="s">
        <v>13487</v>
      </c>
      <c r="F3991" t="s">
        <v>81</v>
      </c>
      <c r="G3991" t="str">
        <f>"0093021"</f>
        <v>0</v>
      </c>
      <c r="H3991">
        <v>700.0</v>
      </c>
      <c r="I3991">
        <v>0.0</v>
      </c>
      <c r="J3991" t="s">
        <v>3732</v>
      </c>
      <c r="K3991" t="s">
        <v>11543</v>
      </c>
      <c r="L3991" t="s">
        <v>11544</v>
      </c>
    </row>
    <row r="3992" spans="1:12">
      <c r="A3992">
        <v>12205</v>
      </c>
      <c r="B3992" t="s">
        <v>13488</v>
      </c>
      <c r="C3992" t="s">
        <v>13489</v>
      </c>
      <c r="D3992" t="s">
        <v>14</v>
      </c>
      <c r="E3992" t="s">
        <v>13490</v>
      </c>
      <c r="F3992" t="s">
        <v>81</v>
      </c>
      <c r="G3992" t="str">
        <f>"0093021"</f>
        <v>0</v>
      </c>
      <c r="H3992">
        <v>700.0</v>
      </c>
      <c r="I3992">
        <v>0.0</v>
      </c>
      <c r="J3992" t="s">
        <v>5837</v>
      </c>
      <c r="K3992" t="s">
        <v>11543</v>
      </c>
      <c r="L3992" t="s">
        <v>11544</v>
      </c>
    </row>
    <row r="3993" spans="1:12">
      <c r="A3993">
        <v>12208</v>
      </c>
      <c r="B3993" t="s">
        <v>13491</v>
      </c>
      <c r="C3993" t="s">
        <v>8778</v>
      </c>
      <c r="D3993" t="s">
        <v>45</v>
      </c>
      <c r="E3993" t="s">
        <v>13492</v>
      </c>
      <c r="F3993" t="s">
        <v>4078</v>
      </c>
      <c r="G3993" t="str">
        <f>"0035070"</f>
        <v>0</v>
      </c>
      <c r="H3993">
        <v>1500.0</v>
      </c>
      <c r="I3993">
        <v>225.0</v>
      </c>
      <c r="J3993" t="s">
        <v>7255</v>
      </c>
      <c r="K3993" t="s">
        <v>11543</v>
      </c>
      <c r="L3993" t="s">
        <v>11544</v>
      </c>
    </row>
    <row r="3994" spans="1:12">
      <c r="A3994">
        <v>12221</v>
      </c>
      <c r="B3994" t="s">
        <v>13493</v>
      </c>
      <c r="C3994" t="s">
        <v>13494</v>
      </c>
      <c r="D3994" t="s">
        <v>14</v>
      </c>
      <c r="E3994" t="s">
        <v>13495</v>
      </c>
      <c r="F3994" t="s">
        <v>81</v>
      </c>
      <c r="G3994" t="str">
        <f>"0093021"</f>
        <v>0</v>
      </c>
      <c r="H3994">
        <v>700.0</v>
      </c>
      <c r="I3994">
        <v>0.0</v>
      </c>
      <c r="J3994" t="s">
        <v>6512</v>
      </c>
      <c r="K3994" t="s">
        <v>11543</v>
      </c>
      <c r="L3994" t="s">
        <v>11544</v>
      </c>
    </row>
    <row r="3995" spans="1:12">
      <c r="A3995">
        <v>12222</v>
      </c>
      <c r="B3995" t="s">
        <v>13496</v>
      </c>
      <c r="C3995" t="s">
        <v>13497</v>
      </c>
      <c r="D3995" t="s">
        <v>45</v>
      </c>
      <c r="E3995" t="s">
        <v>13498</v>
      </c>
      <c r="F3995" t="s">
        <v>81</v>
      </c>
      <c r="G3995" t="str">
        <f>"0093021"</f>
        <v>0</v>
      </c>
      <c r="H3995">
        <v>700.0</v>
      </c>
      <c r="I3995">
        <v>0.0</v>
      </c>
      <c r="J3995" t="s">
        <v>6337</v>
      </c>
      <c r="K3995" t="s">
        <v>11543</v>
      </c>
      <c r="L3995" t="s">
        <v>11544</v>
      </c>
    </row>
    <row r="3996" spans="1:12">
      <c r="A3996">
        <v>12238</v>
      </c>
      <c r="B3996" t="s">
        <v>13499</v>
      </c>
      <c r="C3996" t="s">
        <v>13500</v>
      </c>
      <c r="D3996" t="s">
        <v>45</v>
      </c>
      <c r="E3996" t="s">
        <v>13501</v>
      </c>
      <c r="F3996" t="s">
        <v>349</v>
      </c>
      <c r="G3996" t="str">
        <f>"9011040"</f>
        <v>0</v>
      </c>
      <c r="H3996">
        <v>900.0</v>
      </c>
      <c r="I3996">
        <v>0.0</v>
      </c>
      <c r="J3996" t="s">
        <v>11979</v>
      </c>
      <c r="K3996" t="s">
        <v>11543</v>
      </c>
      <c r="L3996" t="s">
        <v>11544</v>
      </c>
    </row>
    <row r="3997" spans="1:12">
      <c r="A3997">
        <v>12239</v>
      </c>
      <c r="B3997" t="s">
        <v>13502</v>
      </c>
      <c r="C3997" t="s">
        <v>13503</v>
      </c>
      <c r="D3997" t="s">
        <v>14</v>
      </c>
      <c r="E3997" t="s">
        <v>13504</v>
      </c>
      <c r="F3997" t="s">
        <v>349</v>
      </c>
      <c r="G3997" t="str">
        <f>"9011040"</f>
        <v>0</v>
      </c>
      <c r="H3997">
        <v>900.0</v>
      </c>
      <c r="I3997">
        <v>0.0</v>
      </c>
      <c r="J3997" t="s">
        <v>13307</v>
      </c>
      <c r="K3997" t="s">
        <v>11543</v>
      </c>
      <c r="L3997" t="s">
        <v>11544</v>
      </c>
    </row>
    <row r="3998" spans="1:12">
      <c r="A3998">
        <v>12240</v>
      </c>
      <c r="B3998" t="s">
        <v>3056</v>
      </c>
      <c r="C3998" t="s">
        <v>3216</v>
      </c>
      <c r="D3998" t="s">
        <v>14</v>
      </c>
      <c r="E3998" t="s">
        <v>13505</v>
      </c>
      <c r="F3998" t="s">
        <v>349</v>
      </c>
      <c r="G3998" t="str">
        <f>"9011040"</f>
        <v>0</v>
      </c>
      <c r="H3998">
        <v>900.0</v>
      </c>
      <c r="I3998">
        <v>0.0</v>
      </c>
      <c r="J3998" t="s">
        <v>3732</v>
      </c>
      <c r="K3998" t="s">
        <v>11543</v>
      </c>
      <c r="L3998" t="s">
        <v>11544</v>
      </c>
    </row>
    <row r="3999" spans="1:12">
      <c r="A3999">
        <v>12241</v>
      </c>
      <c r="B3999" t="s">
        <v>13506</v>
      </c>
      <c r="C3999" t="s">
        <v>13507</v>
      </c>
      <c r="D3999" t="s">
        <v>14</v>
      </c>
      <c r="E3999" t="s">
        <v>13508</v>
      </c>
      <c r="F3999" t="s">
        <v>349</v>
      </c>
      <c r="G3999" t="str">
        <f>"9011040"</f>
        <v>0</v>
      </c>
      <c r="H3999">
        <v>900.0</v>
      </c>
      <c r="I3999">
        <v>135.0</v>
      </c>
      <c r="J3999" t="s">
        <v>3701</v>
      </c>
      <c r="K3999" t="s">
        <v>11543</v>
      </c>
      <c r="L3999" t="s">
        <v>11544</v>
      </c>
    </row>
    <row r="4000" spans="1:12">
      <c r="A4000">
        <v>12242</v>
      </c>
      <c r="B4000" t="s">
        <v>13509</v>
      </c>
      <c r="C4000" t="s">
        <v>13510</v>
      </c>
      <c r="D4000" t="s">
        <v>14</v>
      </c>
      <c r="E4000" t="s">
        <v>13511</v>
      </c>
      <c r="F4000" t="s">
        <v>349</v>
      </c>
      <c r="G4000" t="str">
        <f>"9011040"</f>
        <v>0</v>
      </c>
      <c r="H4000">
        <v>900.0</v>
      </c>
      <c r="I4000">
        <v>0.0</v>
      </c>
      <c r="J4000" t="s">
        <v>13512</v>
      </c>
      <c r="K4000" t="s">
        <v>11543</v>
      </c>
      <c r="L4000" t="s">
        <v>11544</v>
      </c>
    </row>
    <row r="4001" spans="1:12">
      <c r="A4001">
        <v>12243</v>
      </c>
      <c r="B4001" t="s">
        <v>6360</v>
      </c>
      <c r="C4001" t="s">
        <v>13513</v>
      </c>
      <c r="D4001" t="s">
        <v>14</v>
      </c>
      <c r="E4001" t="s">
        <v>13514</v>
      </c>
      <c r="F4001" t="s">
        <v>349</v>
      </c>
      <c r="G4001" t="str">
        <f>"9011040"</f>
        <v>0</v>
      </c>
      <c r="H4001">
        <v>900.0</v>
      </c>
      <c r="I4001">
        <v>546.0</v>
      </c>
      <c r="J4001" t="s">
        <v>3732</v>
      </c>
      <c r="K4001" t="s">
        <v>11543</v>
      </c>
      <c r="L4001" t="s">
        <v>11544</v>
      </c>
    </row>
    <row r="4002" spans="1:12">
      <c r="A4002">
        <v>12263</v>
      </c>
      <c r="B4002" t="s">
        <v>13515</v>
      </c>
      <c r="C4002" t="s">
        <v>13516</v>
      </c>
      <c r="D4002" t="s">
        <v>45</v>
      </c>
      <c r="E4002" t="s">
        <v>13517</v>
      </c>
      <c r="F4002" t="s">
        <v>81</v>
      </c>
      <c r="G4002" t="str">
        <f>"0093021"</f>
        <v>0</v>
      </c>
      <c r="H4002">
        <v>800.0</v>
      </c>
      <c r="I4002">
        <v>0.0</v>
      </c>
      <c r="J4002" t="s">
        <v>12549</v>
      </c>
      <c r="K4002" t="s">
        <v>11543</v>
      </c>
      <c r="L4002" t="s">
        <v>11544</v>
      </c>
    </row>
    <row r="4003" spans="1:12">
      <c r="A4003">
        <v>12264</v>
      </c>
      <c r="B4003" t="s">
        <v>13518</v>
      </c>
      <c r="C4003" t="s">
        <v>13519</v>
      </c>
      <c r="D4003" t="s">
        <v>14</v>
      </c>
      <c r="E4003" t="s">
        <v>13520</v>
      </c>
      <c r="F4003" t="s">
        <v>81</v>
      </c>
      <c r="G4003" t="str">
        <f>"0093021"</f>
        <v>0</v>
      </c>
      <c r="H4003">
        <v>800.0</v>
      </c>
      <c r="I4003">
        <v>0.0</v>
      </c>
      <c r="J4003" t="s">
        <v>8007</v>
      </c>
      <c r="K4003" t="s">
        <v>11543</v>
      </c>
      <c r="L4003" t="s">
        <v>11544</v>
      </c>
    </row>
    <row r="4004" spans="1:12">
      <c r="A4004">
        <v>12265</v>
      </c>
      <c r="B4004" t="s">
        <v>13521</v>
      </c>
      <c r="C4004" t="s">
        <v>13522</v>
      </c>
      <c r="D4004" t="s">
        <v>45</v>
      </c>
      <c r="E4004" t="s">
        <v>13523</v>
      </c>
      <c r="F4004" t="s">
        <v>81</v>
      </c>
      <c r="G4004" t="str">
        <f>"0093021"</f>
        <v>0</v>
      </c>
      <c r="H4004">
        <v>800.0</v>
      </c>
      <c r="I4004">
        <v>0.0</v>
      </c>
      <c r="J4004" t="s">
        <v>5222</v>
      </c>
      <c r="K4004" t="s">
        <v>11543</v>
      </c>
      <c r="L4004" t="s">
        <v>11544</v>
      </c>
    </row>
    <row r="4005" spans="1:12">
      <c r="A4005">
        <v>12266</v>
      </c>
      <c r="B4005" t="s">
        <v>12890</v>
      </c>
      <c r="C4005" t="s">
        <v>13524</v>
      </c>
      <c r="D4005" t="s">
        <v>14</v>
      </c>
      <c r="E4005" t="s">
        <v>13525</v>
      </c>
      <c r="F4005" t="s">
        <v>81</v>
      </c>
      <c r="G4005" t="str">
        <f>"0093021"</f>
        <v>0</v>
      </c>
      <c r="H4005">
        <v>800.0</v>
      </c>
      <c r="I4005">
        <v>0.0</v>
      </c>
      <c r="J4005" t="s">
        <v>1489</v>
      </c>
      <c r="K4005" t="s">
        <v>11543</v>
      </c>
      <c r="L4005" t="s">
        <v>11544</v>
      </c>
    </row>
    <row r="4006" spans="1:12">
      <c r="A4006">
        <v>12267</v>
      </c>
      <c r="B4006" t="s">
        <v>13526</v>
      </c>
      <c r="C4006" t="s">
        <v>13527</v>
      </c>
      <c r="D4006" t="s">
        <v>45</v>
      </c>
      <c r="E4006" t="s">
        <v>13528</v>
      </c>
      <c r="F4006" t="s">
        <v>81</v>
      </c>
      <c r="G4006" t="str">
        <f>"0093021"</f>
        <v>0</v>
      </c>
      <c r="H4006">
        <v>800.0</v>
      </c>
      <c r="I4006">
        <v>0.0</v>
      </c>
      <c r="J4006" t="s">
        <v>6337</v>
      </c>
      <c r="K4006" t="s">
        <v>11543</v>
      </c>
      <c r="L4006" t="s">
        <v>11544</v>
      </c>
    </row>
    <row r="4007" spans="1:12">
      <c r="A4007">
        <v>12268</v>
      </c>
      <c r="B4007" t="s">
        <v>13529</v>
      </c>
      <c r="C4007" t="s">
        <v>13530</v>
      </c>
      <c r="D4007" t="s">
        <v>14</v>
      </c>
      <c r="E4007" t="s">
        <v>13531</v>
      </c>
      <c r="F4007" t="s">
        <v>81</v>
      </c>
      <c r="G4007" t="str">
        <f>"0093021"</f>
        <v>0</v>
      </c>
      <c r="H4007">
        <v>800.0</v>
      </c>
      <c r="I4007">
        <v>0.0</v>
      </c>
      <c r="J4007" t="s">
        <v>12606</v>
      </c>
      <c r="K4007" t="s">
        <v>11543</v>
      </c>
      <c r="L4007" t="s">
        <v>11544</v>
      </c>
    </row>
    <row r="4008" spans="1:12">
      <c r="A4008">
        <v>12269</v>
      </c>
      <c r="B4008" t="s">
        <v>13532</v>
      </c>
      <c r="C4008" t="s">
        <v>13533</v>
      </c>
      <c r="D4008" t="s">
        <v>45</v>
      </c>
      <c r="E4008" t="s">
        <v>13534</v>
      </c>
      <c r="F4008" t="s">
        <v>81</v>
      </c>
      <c r="G4008" t="str">
        <f>"0093021"</f>
        <v>0</v>
      </c>
      <c r="H4008">
        <v>800.0</v>
      </c>
      <c r="I4008">
        <v>0.0</v>
      </c>
      <c r="J4008" t="s">
        <v>1489</v>
      </c>
      <c r="K4008" t="s">
        <v>11543</v>
      </c>
      <c r="L4008" t="s">
        <v>11544</v>
      </c>
    </row>
    <row r="4009" spans="1:12">
      <c r="A4009">
        <v>12270</v>
      </c>
      <c r="B4009" t="s">
        <v>13535</v>
      </c>
      <c r="C4009" t="s">
        <v>13536</v>
      </c>
      <c r="D4009" t="s">
        <v>14</v>
      </c>
      <c r="E4009" t="s">
        <v>13537</v>
      </c>
      <c r="F4009" t="s">
        <v>81</v>
      </c>
      <c r="G4009" t="str">
        <f>"0093021"</f>
        <v>0</v>
      </c>
      <c r="H4009">
        <v>800.0</v>
      </c>
      <c r="I4009">
        <v>0.0</v>
      </c>
      <c r="J4009" t="s">
        <v>13538</v>
      </c>
      <c r="K4009" t="s">
        <v>11543</v>
      </c>
      <c r="L4009" t="s">
        <v>11544</v>
      </c>
    </row>
    <row r="4010" spans="1:12">
      <c r="A4010">
        <v>12271</v>
      </c>
      <c r="B4010" t="s">
        <v>13539</v>
      </c>
      <c r="C4010" t="s">
        <v>13540</v>
      </c>
      <c r="D4010" t="s">
        <v>14</v>
      </c>
      <c r="E4010" t="s">
        <v>13541</v>
      </c>
      <c r="F4010" t="s">
        <v>81</v>
      </c>
      <c r="G4010" t="str">
        <f>"0093021"</f>
        <v>0</v>
      </c>
      <c r="H4010">
        <v>800.0</v>
      </c>
      <c r="I4010">
        <v>0.0</v>
      </c>
      <c r="J4010" t="s">
        <v>8680</v>
      </c>
      <c r="K4010" t="s">
        <v>11543</v>
      </c>
      <c r="L4010" t="s">
        <v>11544</v>
      </c>
    </row>
    <row r="4011" spans="1:12">
      <c r="A4011">
        <v>12273</v>
      </c>
      <c r="B4011" t="s">
        <v>13542</v>
      </c>
      <c r="C4011" t="s">
        <v>13543</v>
      </c>
      <c r="D4011" t="s">
        <v>14</v>
      </c>
      <c r="E4011" t="s">
        <v>13544</v>
      </c>
      <c r="F4011" t="s">
        <v>81</v>
      </c>
      <c r="G4011" t="str">
        <f>"0093021"</f>
        <v>0</v>
      </c>
      <c r="H4011">
        <v>800.0</v>
      </c>
      <c r="I4011">
        <v>0.0</v>
      </c>
      <c r="J4011" t="s">
        <v>13545</v>
      </c>
      <c r="K4011" t="s">
        <v>11543</v>
      </c>
      <c r="L4011" t="s">
        <v>11544</v>
      </c>
    </row>
    <row r="4012" spans="1:12">
      <c r="A4012">
        <v>12274</v>
      </c>
      <c r="B4012" t="s">
        <v>13546</v>
      </c>
      <c r="C4012" t="s">
        <v>13547</v>
      </c>
      <c r="D4012" t="s">
        <v>45</v>
      </c>
      <c r="E4012" t="s">
        <v>13548</v>
      </c>
      <c r="F4012" t="s">
        <v>81</v>
      </c>
      <c r="G4012" t="str">
        <f>"0093021"</f>
        <v>0</v>
      </c>
      <c r="H4012">
        <v>800.0</v>
      </c>
      <c r="I4012">
        <v>0.0</v>
      </c>
      <c r="J4012" t="s">
        <v>12486</v>
      </c>
      <c r="K4012" t="s">
        <v>11543</v>
      </c>
      <c r="L4012" t="s">
        <v>11544</v>
      </c>
    </row>
    <row r="4013" spans="1:12">
      <c r="A4013">
        <v>12275</v>
      </c>
      <c r="B4013" t="s">
        <v>13549</v>
      </c>
      <c r="C4013" t="s">
        <v>11974</v>
      </c>
      <c r="D4013" t="s">
        <v>14</v>
      </c>
      <c r="E4013" t="s">
        <v>13550</v>
      </c>
      <c r="F4013" t="s">
        <v>81</v>
      </c>
      <c r="G4013" t="str">
        <f>"0093021"</f>
        <v>0</v>
      </c>
      <c r="H4013">
        <v>800.0</v>
      </c>
      <c r="I4013">
        <v>0.0</v>
      </c>
      <c r="J4013" t="s">
        <v>4231</v>
      </c>
      <c r="K4013" t="s">
        <v>11543</v>
      </c>
      <c r="L4013" t="s">
        <v>11544</v>
      </c>
    </row>
    <row r="4014" spans="1:12">
      <c r="A4014">
        <v>12276</v>
      </c>
      <c r="B4014" t="s">
        <v>13551</v>
      </c>
      <c r="C4014" t="s">
        <v>13552</v>
      </c>
      <c r="D4014" t="s">
        <v>14</v>
      </c>
      <c r="E4014" t="s">
        <v>13553</v>
      </c>
      <c r="F4014" t="s">
        <v>81</v>
      </c>
      <c r="G4014" t="str">
        <f>"0093021"</f>
        <v>0</v>
      </c>
      <c r="H4014">
        <v>800.0</v>
      </c>
      <c r="I4014">
        <v>0.0</v>
      </c>
      <c r="J4014" t="s">
        <v>13545</v>
      </c>
      <c r="K4014" t="s">
        <v>11543</v>
      </c>
      <c r="L4014" t="s">
        <v>11544</v>
      </c>
    </row>
    <row r="4015" spans="1:12">
      <c r="A4015">
        <v>12277</v>
      </c>
      <c r="B4015" t="s">
        <v>3056</v>
      </c>
      <c r="C4015" t="s">
        <v>13554</v>
      </c>
      <c r="D4015" t="s">
        <v>14</v>
      </c>
      <c r="E4015" t="s">
        <v>13555</v>
      </c>
      <c r="F4015" t="s">
        <v>81</v>
      </c>
      <c r="G4015" t="str">
        <f>"0093021"</f>
        <v>0</v>
      </c>
      <c r="H4015">
        <v>800.0</v>
      </c>
      <c r="I4015">
        <v>0.0</v>
      </c>
      <c r="J4015" t="s">
        <v>5798</v>
      </c>
      <c r="K4015" t="s">
        <v>11543</v>
      </c>
      <c r="L4015" t="s">
        <v>11544</v>
      </c>
    </row>
    <row r="4016" spans="1:12">
      <c r="A4016">
        <v>12278</v>
      </c>
      <c r="B4016" t="s">
        <v>13556</v>
      </c>
      <c r="C4016" t="s">
        <v>4373</v>
      </c>
      <c r="D4016" t="s">
        <v>45</v>
      </c>
      <c r="E4016" t="s">
        <v>13557</v>
      </c>
      <c r="F4016" t="s">
        <v>81</v>
      </c>
      <c r="G4016" t="str">
        <f>"0093021"</f>
        <v>0</v>
      </c>
      <c r="H4016">
        <v>800.0</v>
      </c>
      <c r="I4016">
        <v>100.0</v>
      </c>
      <c r="J4016" t="s">
        <v>11640</v>
      </c>
      <c r="K4016" t="s">
        <v>11543</v>
      </c>
      <c r="L4016" t="s">
        <v>11544</v>
      </c>
    </row>
    <row r="4017" spans="1:12">
      <c r="A4017">
        <v>12279</v>
      </c>
      <c r="B4017" t="s">
        <v>13558</v>
      </c>
      <c r="C4017" t="s">
        <v>13559</v>
      </c>
      <c r="D4017" t="s">
        <v>45</v>
      </c>
      <c r="E4017" t="s">
        <v>13560</v>
      </c>
      <c r="F4017" t="s">
        <v>81</v>
      </c>
      <c r="G4017" t="str">
        <f>"0093021"</f>
        <v>0</v>
      </c>
      <c r="H4017">
        <v>800.0</v>
      </c>
      <c r="I4017">
        <v>0.0</v>
      </c>
      <c r="J4017" t="s">
        <v>13561</v>
      </c>
      <c r="K4017" t="s">
        <v>11543</v>
      </c>
      <c r="L4017" t="s">
        <v>11544</v>
      </c>
    </row>
    <row r="4018" spans="1:12">
      <c r="A4018">
        <v>12280</v>
      </c>
      <c r="B4018" t="s">
        <v>13562</v>
      </c>
      <c r="C4018" t="s">
        <v>8039</v>
      </c>
      <c r="D4018" t="s">
        <v>14</v>
      </c>
      <c r="E4018" t="s">
        <v>13563</v>
      </c>
      <c r="F4018" t="s">
        <v>81</v>
      </c>
      <c r="G4018" t="str">
        <f>"0093021"</f>
        <v>0</v>
      </c>
      <c r="H4018">
        <v>800.0</v>
      </c>
      <c r="I4018">
        <v>0.0</v>
      </c>
      <c r="J4018" t="s">
        <v>3494</v>
      </c>
      <c r="K4018" t="s">
        <v>11543</v>
      </c>
      <c r="L4018" t="s">
        <v>11544</v>
      </c>
    </row>
    <row r="4019" spans="1:12">
      <c r="A4019">
        <v>12281</v>
      </c>
      <c r="B4019" t="s">
        <v>13564</v>
      </c>
      <c r="C4019" t="s">
        <v>13565</v>
      </c>
      <c r="D4019" t="s">
        <v>45</v>
      </c>
      <c r="E4019" t="s">
        <v>13566</v>
      </c>
      <c r="F4019" t="s">
        <v>81</v>
      </c>
      <c r="G4019" t="str">
        <f>"0093021"</f>
        <v>0</v>
      </c>
      <c r="H4019">
        <v>800.0</v>
      </c>
      <c r="I4019">
        <v>0.0</v>
      </c>
      <c r="J4019" t="s">
        <v>8045</v>
      </c>
      <c r="K4019" t="s">
        <v>11543</v>
      </c>
      <c r="L4019" t="s">
        <v>11544</v>
      </c>
    </row>
    <row r="4020" spans="1:12">
      <c r="A4020">
        <v>12282</v>
      </c>
      <c r="B4020" t="s">
        <v>13567</v>
      </c>
      <c r="C4020" t="s">
        <v>13568</v>
      </c>
      <c r="D4020" t="s">
        <v>45</v>
      </c>
      <c r="E4020" t="s">
        <v>13569</v>
      </c>
      <c r="F4020" t="s">
        <v>81</v>
      </c>
      <c r="G4020" t="str">
        <f>"0093021"</f>
        <v>0</v>
      </c>
      <c r="H4020">
        <v>800.0</v>
      </c>
      <c r="I4020">
        <v>0.0</v>
      </c>
      <c r="J4020" t="s">
        <v>13278</v>
      </c>
      <c r="K4020" t="s">
        <v>11543</v>
      </c>
      <c r="L4020" t="s">
        <v>11544</v>
      </c>
    </row>
    <row r="4021" spans="1:12">
      <c r="A4021">
        <v>12283</v>
      </c>
      <c r="B4021" t="s">
        <v>3633</v>
      </c>
      <c r="C4021" t="s">
        <v>13570</v>
      </c>
      <c r="D4021" t="s">
        <v>14</v>
      </c>
      <c r="E4021" t="s">
        <v>13571</v>
      </c>
      <c r="F4021" t="s">
        <v>81</v>
      </c>
      <c r="G4021" t="str">
        <f>"0093021"</f>
        <v>0</v>
      </c>
      <c r="H4021">
        <v>800.0</v>
      </c>
      <c r="I4021">
        <v>0.0</v>
      </c>
      <c r="J4021" t="s">
        <v>13572</v>
      </c>
      <c r="K4021" t="s">
        <v>11543</v>
      </c>
      <c r="L4021" t="s">
        <v>11544</v>
      </c>
    </row>
    <row r="4022" spans="1:12">
      <c r="A4022">
        <v>12284</v>
      </c>
      <c r="B4022" t="s">
        <v>13573</v>
      </c>
      <c r="C4022" t="s">
        <v>13574</v>
      </c>
      <c r="D4022" t="s">
        <v>14</v>
      </c>
      <c r="E4022" t="s">
        <v>13575</v>
      </c>
      <c r="F4022" t="s">
        <v>81</v>
      </c>
      <c r="G4022" t="str">
        <f>"0093021"</f>
        <v>0</v>
      </c>
      <c r="H4022">
        <v>800.0</v>
      </c>
      <c r="I4022">
        <v>0.0</v>
      </c>
      <c r="J4022" t="s">
        <v>12277</v>
      </c>
      <c r="K4022" t="s">
        <v>11543</v>
      </c>
      <c r="L4022" t="s">
        <v>11544</v>
      </c>
    </row>
    <row r="4023" spans="1:12">
      <c r="A4023">
        <v>12285</v>
      </c>
      <c r="B4023" t="s">
        <v>13576</v>
      </c>
      <c r="C4023" t="s">
        <v>13577</v>
      </c>
      <c r="D4023" t="s">
        <v>45</v>
      </c>
      <c r="E4023" t="s">
        <v>13578</v>
      </c>
      <c r="F4023" t="s">
        <v>81</v>
      </c>
      <c r="G4023" t="str">
        <f>"0093021"</f>
        <v>0</v>
      </c>
      <c r="H4023">
        <v>800.0</v>
      </c>
      <c r="I4023">
        <v>0.0</v>
      </c>
      <c r="J4023" t="s">
        <v>11490</v>
      </c>
      <c r="K4023" t="s">
        <v>11543</v>
      </c>
      <c r="L4023" t="s">
        <v>11544</v>
      </c>
    </row>
    <row r="4024" spans="1:12">
      <c r="A4024">
        <v>12286</v>
      </c>
      <c r="B4024" t="s">
        <v>13579</v>
      </c>
      <c r="C4024" t="s">
        <v>13580</v>
      </c>
      <c r="D4024" t="s">
        <v>14</v>
      </c>
      <c r="E4024" t="s">
        <v>13581</v>
      </c>
      <c r="F4024" t="s">
        <v>81</v>
      </c>
      <c r="G4024" t="str">
        <f>"0093021"</f>
        <v>0</v>
      </c>
      <c r="H4024">
        <v>800.0</v>
      </c>
      <c r="I4024">
        <v>0.0</v>
      </c>
      <c r="J4024" t="s">
        <v>2283</v>
      </c>
      <c r="K4024" t="s">
        <v>11543</v>
      </c>
      <c r="L4024" t="s">
        <v>11544</v>
      </c>
    </row>
    <row r="4025" spans="1:12">
      <c r="A4025">
        <v>12288</v>
      </c>
      <c r="B4025" t="s">
        <v>13582</v>
      </c>
      <c r="C4025" t="s">
        <v>13583</v>
      </c>
      <c r="D4025" t="s">
        <v>45</v>
      </c>
      <c r="E4025" t="s">
        <v>13584</v>
      </c>
      <c r="F4025" t="s">
        <v>81</v>
      </c>
      <c r="G4025" t="str">
        <f>"0093021"</f>
        <v>0</v>
      </c>
      <c r="H4025">
        <v>800.0</v>
      </c>
      <c r="I4025">
        <v>0.0</v>
      </c>
      <c r="J4025" t="s">
        <v>6810</v>
      </c>
      <c r="K4025" t="s">
        <v>11543</v>
      </c>
      <c r="L4025" t="s">
        <v>11544</v>
      </c>
    </row>
    <row r="4026" spans="1:12">
      <c r="A4026">
        <v>12289</v>
      </c>
      <c r="B4026" t="s">
        <v>13585</v>
      </c>
      <c r="C4026" t="s">
        <v>13586</v>
      </c>
      <c r="D4026" t="s">
        <v>14</v>
      </c>
      <c r="E4026" t="s">
        <v>13587</v>
      </c>
      <c r="F4026" t="s">
        <v>81</v>
      </c>
      <c r="G4026" t="str">
        <f>"0093021"</f>
        <v>0</v>
      </c>
      <c r="H4026">
        <v>800.0</v>
      </c>
      <c r="I4026">
        <v>0.0</v>
      </c>
      <c r="J4026" t="s">
        <v>1489</v>
      </c>
      <c r="K4026" t="s">
        <v>11543</v>
      </c>
      <c r="L4026" t="s">
        <v>11544</v>
      </c>
    </row>
    <row r="4027" spans="1:12">
      <c r="A4027">
        <v>12290</v>
      </c>
      <c r="B4027" t="s">
        <v>13588</v>
      </c>
      <c r="C4027" t="s">
        <v>13589</v>
      </c>
      <c r="D4027" t="s">
        <v>45</v>
      </c>
      <c r="E4027" t="s">
        <v>13590</v>
      </c>
      <c r="F4027" t="s">
        <v>81</v>
      </c>
      <c r="G4027" t="str">
        <f>"0093021"</f>
        <v>0</v>
      </c>
      <c r="H4027">
        <v>800.0</v>
      </c>
      <c r="I4027">
        <v>0.0</v>
      </c>
      <c r="J4027" t="s">
        <v>11861</v>
      </c>
      <c r="K4027" t="s">
        <v>11543</v>
      </c>
      <c r="L4027" t="s">
        <v>11544</v>
      </c>
    </row>
    <row r="4028" spans="1:12">
      <c r="A4028">
        <v>12292</v>
      </c>
      <c r="B4028" t="s">
        <v>13591</v>
      </c>
      <c r="C4028" t="s">
        <v>13592</v>
      </c>
      <c r="D4028" t="s">
        <v>45</v>
      </c>
      <c r="E4028" t="s">
        <v>13593</v>
      </c>
      <c r="F4028" t="s">
        <v>81</v>
      </c>
      <c r="G4028" t="str">
        <f>"0093021"</f>
        <v>0</v>
      </c>
      <c r="H4028">
        <v>800.0</v>
      </c>
      <c r="I4028">
        <v>0.0</v>
      </c>
      <c r="J4028" t="s">
        <v>13594</v>
      </c>
      <c r="K4028" t="s">
        <v>11543</v>
      </c>
      <c r="L4028" t="s">
        <v>11544</v>
      </c>
    </row>
    <row r="4029" spans="1:12">
      <c r="A4029">
        <v>12293</v>
      </c>
      <c r="B4029" t="s">
        <v>13595</v>
      </c>
      <c r="C4029" t="s">
        <v>13596</v>
      </c>
      <c r="D4029" t="s">
        <v>45</v>
      </c>
      <c r="E4029" t="s">
        <v>13597</v>
      </c>
      <c r="F4029" t="s">
        <v>81</v>
      </c>
      <c r="G4029" t="str">
        <f>"0093021"</f>
        <v>0</v>
      </c>
      <c r="H4029">
        <v>800.0</v>
      </c>
      <c r="I4029">
        <v>0.0</v>
      </c>
      <c r="J4029" t="s">
        <v>13598</v>
      </c>
      <c r="K4029" t="s">
        <v>11543</v>
      </c>
      <c r="L4029" t="s">
        <v>11544</v>
      </c>
    </row>
    <row r="4030" spans="1:12">
      <c r="A4030">
        <v>12294</v>
      </c>
      <c r="B4030" t="s">
        <v>13599</v>
      </c>
      <c r="C4030" t="s">
        <v>13600</v>
      </c>
      <c r="D4030" t="s">
        <v>45</v>
      </c>
      <c r="E4030" t="s">
        <v>13601</v>
      </c>
      <c r="F4030" t="s">
        <v>81</v>
      </c>
      <c r="G4030" t="str">
        <f>"0093021"</f>
        <v>0</v>
      </c>
      <c r="H4030">
        <v>1500.0</v>
      </c>
      <c r="I4030">
        <v>0.0</v>
      </c>
      <c r="J4030" t="s">
        <v>8321</v>
      </c>
      <c r="K4030" t="s">
        <v>11543</v>
      </c>
      <c r="L4030" t="s">
        <v>11544</v>
      </c>
    </row>
    <row r="4031" spans="1:12">
      <c r="A4031">
        <v>12295</v>
      </c>
      <c r="B4031" t="s">
        <v>13602</v>
      </c>
      <c r="C4031" t="s">
        <v>5717</v>
      </c>
      <c r="D4031" t="s">
        <v>45</v>
      </c>
      <c r="E4031" t="s">
        <v>13603</v>
      </c>
      <c r="F4031" t="s">
        <v>81</v>
      </c>
      <c r="G4031" t="str">
        <f>"0093021"</f>
        <v>0</v>
      </c>
      <c r="H4031">
        <v>800.0</v>
      </c>
      <c r="I4031">
        <v>0.0</v>
      </c>
      <c r="J4031" t="s">
        <v>13469</v>
      </c>
      <c r="K4031" t="s">
        <v>11543</v>
      </c>
      <c r="L4031" t="s">
        <v>11544</v>
      </c>
    </row>
    <row r="4032" spans="1:12">
      <c r="A4032">
        <v>12298</v>
      </c>
      <c r="B4032" t="s">
        <v>13604</v>
      </c>
      <c r="C4032" t="s">
        <v>13605</v>
      </c>
      <c r="D4032" t="s">
        <v>45</v>
      </c>
      <c r="E4032" t="s">
        <v>13606</v>
      </c>
      <c r="F4032" t="s">
        <v>81</v>
      </c>
      <c r="G4032" t="str">
        <f>"0093021"</f>
        <v>0</v>
      </c>
      <c r="H4032">
        <v>800.0</v>
      </c>
      <c r="I4032">
        <v>0.0</v>
      </c>
      <c r="J4032" t="s">
        <v>3494</v>
      </c>
      <c r="K4032" t="s">
        <v>11543</v>
      </c>
      <c r="L4032" t="s">
        <v>11544</v>
      </c>
    </row>
    <row r="4033" spans="1:12">
      <c r="A4033">
        <v>12299</v>
      </c>
      <c r="B4033" t="s">
        <v>13607</v>
      </c>
      <c r="C4033" t="s">
        <v>13608</v>
      </c>
      <c r="D4033" t="s">
        <v>14</v>
      </c>
      <c r="E4033" t="s">
        <v>13609</v>
      </c>
      <c r="F4033" t="s">
        <v>195</v>
      </c>
      <c r="G4033" t="str">
        <f>"0017051"</f>
        <v>0</v>
      </c>
      <c r="H4033">
        <v>1500.0</v>
      </c>
      <c r="I4033">
        <v>0.0</v>
      </c>
      <c r="J4033" t="s">
        <v>11861</v>
      </c>
      <c r="K4033" t="s">
        <v>11543</v>
      </c>
      <c r="L4033" t="s">
        <v>11544</v>
      </c>
    </row>
    <row r="4034" spans="1:12">
      <c r="A4034">
        <v>12303</v>
      </c>
      <c r="B4034" t="s">
        <v>1173</v>
      </c>
      <c r="C4034" t="s">
        <v>13610</v>
      </c>
      <c r="D4034" t="s">
        <v>45</v>
      </c>
      <c r="E4034" t="s">
        <v>13611</v>
      </c>
      <c r="F4034" t="s">
        <v>81</v>
      </c>
      <c r="G4034" t="str">
        <f>"0093021"</f>
        <v>0</v>
      </c>
      <c r="H4034">
        <v>750.0</v>
      </c>
      <c r="I4034">
        <v>0.0</v>
      </c>
      <c r="J4034" t="s">
        <v>12084</v>
      </c>
      <c r="K4034" t="s">
        <v>11543</v>
      </c>
      <c r="L4034" t="s">
        <v>11544</v>
      </c>
    </row>
    <row r="4035" spans="1:12">
      <c r="A4035">
        <v>12304</v>
      </c>
      <c r="B4035" t="s">
        <v>13612</v>
      </c>
      <c r="C4035" t="s">
        <v>13613</v>
      </c>
      <c r="D4035" t="s">
        <v>45</v>
      </c>
      <c r="E4035" t="s">
        <v>13614</v>
      </c>
      <c r="F4035" t="s">
        <v>124</v>
      </c>
      <c r="G4035" t="str">
        <f>"0071051"</f>
        <v>0</v>
      </c>
      <c r="H4035">
        <v>750.0</v>
      </c>
      <c r="I4035">
        <v>0.0</v>
      </c>
      <c r="J4035" t="s">
        <v>12329</v>
      </c>
      <c r="K4035" t="s">
        <v>11543</v>
      </c>
      <c r="L4035" t="s">
        <v>11544</v>
      </c>
    </row>
    <row r="4036" spans="1:12">
      <c r="A4036">
        <v>12351</v>
      </c>
      <c r="B4036" t="s">
        <v>13615</v>
      </c>
      <c r="C4036" t="s">
        <v>13616</v>
      </c>
      <c r="D4036" t="s">
        <v>14</v>
      </c>
      <c r="E4036" t="s">
        <v>13617</v>
      </c>
      <c r="F4036" t="s">
        <v>36</v>
      </c>
      <c r="G4036" t="str">
        <f>"6034011"</f>
        <v>0</v>
      </c>
      <c r="H4036">
        <v>700.0</v>
      </c>
      <c r="I4036">
        <v>0.0</v>
      </c>
      <c r="J4036" t="s">
        <v>3473</v>
      </c>
      <c r="K4036" t="s">
        <v>12821</v>
      </c>
      <c r="L4036" t="s">
        <v>11544</v>
      </c>
    </row>
    <row r="4037" spans="1:12">
      <c r="A4037">
        <v>12354</v>
      </c>
      <c r="B4037" t="s">
        <v>13618</v>
      </c>
      <c r="C4037" t="s">
        <v>13619</v>
      </c>
      <c r="D4037" t="s">
        <v>45</v>
      </c>
      <c r="E4037" t="s">
        <v>13620</v>
      </c>
      <c r="F4037" t="s">
        <v>81</v>
      </c>
      <c r="G4037" t="str">
        <f>"0093021"</f>
        <v>0</v>
      </c>
      <c r="H4037">
        <v>1000.0</v>
      </c>
      <c r="I4037">
        <v>0.0</v>
      </c>
      <c r="J4037" t="s">
        <v>12277</v>
      </c>
      <c r="K4037" t="s">
        <v>11543</v>
      </c>
      <c r="L4037" t="s">
        <v>11544</v>
      </c>
    </row>
    <row r="4038" spans="1:12">
      <c r="A4038">
        <v>12355</v>
      </c>
      <c r="B4038" t="s">
        <v>13621</v>
      </c>
      <c r="C4038" t="s">
        <v>11147</v>
      </c>
      <c r="D4038" t="s">
        <v>45</v>
      </c>
      <c r="E4038" t="s">
        <v>13622</v>
      </c>
      <c r="F4038" t="s">
        <v>81</v>
      </c>
      <c r="G4038" t="str">
        <f>"0093021"</f>
        <v>0</v>
      </c>
      <c r="H4038">
        <v>900.0</v>
      </c>
      <c r="I4038">
        <v>0.0</v>
      </c>
      <c r="J4038" t="s">
        <v>13623</v>
      </c>
      <c r="K4038" t="s">
        <v>11543</v>
      </c>
      <c r="L4038" t="s">
        <v>11544</v>
      </c>
    </row>
    <row r="4039" spans="1:12">
      <c r="A4039">
        <v>12357</v>
      </c>
      <c r="B4039" t="s">
        <v>13624</v>
      </c>
      <c r="C4039" t="s">
        <v>13625</v>
      </c>
      <c r="D4039" t="s">
        <v>45</v>
      </c>
      <c r="E4039" t="s">
        <v>13626</v>
      </c>
      <c r="F4039" t="s">
        <v>81</v>
      </c>
      <c r="G4039" t="str">
        <f>"0093021"</f>
        <v>0</v>
      </c>
      <c r="H4039">
        <v>950.0</v>
      </c>
      <c r="I4039">
        <v>0.0</v>
      </c>
      <c r="J4039" t="s">
        <v>5222</v>
      </c>
      <c r="K4039" t="s">
        <v>11543</v>
      </c>
      <c r="L4039" t="s">
        <v>11544</v>
      </c>
    </row>
    <row r="4040" spans="1:12">
      <c r="A4040">
        <v>12358</v>
      </c>
      <c r="B4040" t="s">
        <v>13627</v>
      </c>
      <c r="C4040" t="s">
        <v>13628</v>
      </c>
      <c r="D4040" t="s">
        <v>14</v>
      </c>
      <c r="E4040" t="s">
        <v>13629</v>
      </c>
      <c r="F4040" t="s">
        <v>81</v>
      </c>
      <c r="G4040" t="str">
        <f>"0093021"</f>
        <v>0</v>
      </c>
      <c r="H4040">
        <v>900.0</v>
      </c>
      <c r="I4040">
        <v>0.0</v>
      </c>
      <c r="J4040" t="s">
        <v>13630</v>
      </c>
      <c r="K4040" t="s">
        <v>11543</v>
      </c>
      <c r="L4040" t="s">
        <v>11544</v>
      </c>
    </row>
    <row r="4041" spans="1:12">
      <c r="A4041">
        <v>12359</v>
      </c>
      <c r="B4041" t="s">
        <v>13631</v>
      </c>
      <c r="C4041" t="s">
        <v>13632</v>
      </c>
      <c r="D4041" t="s">
        <v>14</v>
      </c>
      <c r="E4041" t="s">
        <v>13633</v>
      </c>
      <c r="F4041" t="s">
        <v>81</v>
      </c>
      <c r="G4041" t="str">
        <f>"0093021"</f>
        <v>0</v>
      </c>
      <c r="H4041">
        <v>900.0</v>
      </c>
      <c r="I4041">
        <v>0.0</v>
      </c>
      <c r="J4041" t="s">
        <v>13278</v>
      </c>
      <c r="K4041" t="s">
        <v>11543</v>
      </c>
      <c r="L4041" t="s">
        <v>11544</v>
      </c>
    </row>
    <row r="4042" spans="1:12">
      <c r="A4042">
        <v>12405</v>
      </c>
      <c r="B4042" t="s">
        <v>13634</v>
      </c>
      <c r="C4042" t="s">
        <v>13635</v>
      </c>
      <c r="D4042" t="s">
        <v>14</v>
      </c>
      <c r="E4042" t="s">
        <v>13636</v>
      </c>
      <c r="F4042" t="s">
        <v>225</v>
      </c>
      <c r="G4042" t="str">
        <f>"0082030"</f>
        <v>0</v>
      </c>
      <c r="H4042">
        <v>800.0</v>
      </c>
      <c r="I4042">
        <v>0.0</v>
      </c>
      <c r="J4042" t="s">
        <v>2283</v>
      </c>
      <c r="K4042" t="s">
        <v>12821</v>
      </c>
      <c r="L4042" t="s">
        <v>11544</v>
      </c>
    </row>
    <row r="4043" spans="1:12">
      <c r="A4043">
        <v>12425</v>
      </c>
      <c r="B4043" t="s">
        <v>13637</v>
      </c>
      <c r="C4043" t="s">
        <v>10091</v>
      </c>
      <c r="D4043" t="s">
        <v>45</v>
      </c>
      <c r="E4043" t="s">
        <v>13638</v>
      </c>
      <c r="F4043" t="s">
        <v>81</v>
      </c>
      <c r="G4043" t="str">
        <f>"0093021"</f>
        <v>0</v>
      </c>
      <c r="H4043">
        <v>800.0</v>
      </c>
      <c r="I4043">
        <v>0.0</v>
      </c>
      <c r="J4043" t="s">
        <v>1489</v>
      </c>
      <c r="K4043" t="s">
        <v>12821</v>
      </c>
      <c r="L4043" t="s">
        <v>11544</v>
      </c>
    </row>
    <row r="4044" spans="1:12">
      <c r="A4044">
        <v>12432</v>
      </c>
      <c r="B4044" t="s">
        <v>13639</v>
      </c>
      <c r="C4044" t="s">
        <v>13640</v>
      </c>
      <c r="D4044" t="s">
        <v>45</v>
      </c>
      <c r="E4044" t="s">
        <v>13641</v>
      </c>
      <c r="F4044" t="s">
        <v>81</v>
      </c>
      <c r="G4044" t="str">
        <f>"0093021"</f>
        <v>0</v>
      </c>
      <c r="H4044">
        <v>800.0</v>
      </c>
      <c r="I4044">
        <v>0.0</v>
      </c>
      <c r="J4044" t="s">
        <v>8321</v>
      </c>
      <c r="K4044" t="s">
        <v>12821</v>
      </c>
      <c r="L4044" t="s">
        <v>11544</v>
      </c>
    </row>
    <row r="4045" spans="1:12">
      <c r="A4045">
        <v>12449</v>
      </c>
      <c r="B4045" t="s">
        <v>13642</v>
      </c>
      <c r="C4045" t="s">
        <v>13643</v>
      </c>
      <c r="D4045" t="s">
        <v>14</v>
      </c>
      <c r="E4045" t="s">
        <v>13644</v>
      </c>
      <c r="F4045" t="s">
        <v>81</v>
      </c>
      <c r="G4045" t="str">
        <f>"0093021"</f>
        <v>0</v>
      </c>
      <c r="H4045">
        <v>800.0</v>
      </c>
      <c r="I4045">
        <v>0.0</v>
      </c>
      <c r="J4045" t="s">
        <v>8470</v>
      </c>
      <c r="K4045" t="s">
        <v>12821</v>
      </c>
      <c r="L4045" t="s">
        <v>11544</v>
      </c>
    </row>
    <row r="4046" spans="1:12">
      <c r="A4046">
        <v>12468</v>
      </c>
      <c r="B4046" t="s">
        <v>902</v>
      </c>
      <c r="C4046" t="s">
        <v>13645</v>
      </c>
      <c r="D4046" t="s">
        <v>14</v>
      </c>
      <c r="E4046" t="s">
        <v>13646</v>
      </c>
      <c r="F4046" t="s">
        <v>81</v>
      </c>
      <c r="G4046" t="str">
        <f>"0093021"</f>
        <v>0</v>
      </c>
      <c r="H4046">
        <v>800.0</v>
      </c>
      <c r="I4046">
        <v>0.0</v>
      </c>
      <c r="J4046" t="s">
        <v>8321</v>
      </c>
      <c r="K4046" t="s">
        <v>12821</v>
      </c>
      <c r="L4046" t="s">
        <v>11544</v>
      </c>
    </row>
    <row r="4047" spans="1:12">
      <c r="A4047">
        <v>12546</v>
      </c>
      <c r="B4047" t="s">
        <v>6529</v>
      </c>
      <c r="C4047" t="s">
        <v>13647</v>
      </c>
      <c r="D4047" t="s">
        <v>14</v>
      </c>
      <c r="E4047" t="s">
        <v>13648</v>
      </c>
      <c r="F4047" t="s">
        <v>81</v>
      </c>
      <c r="G4047" t="str">
        <f>"0093021"</f>
        <v>0</v>
      </c>
      <c r="H4047">
        <v>800.0</v>
      </c>
      <c r="I4047">
        <v>0.0</v>
      </c>
      <c r="J4047" t="s">
        <v>13649</v>
      </c>
      <c r="K4047" t="s">
        <v>12821</v>
      </c>
      <c r="L4047" t="s">
        <v>11544</v>
      </c>
    </row>
    <row r="4048" spans="1:12">
      <c r="A4048">
        <v>12626</v>
      </c>
      <c r="B4048" t="s">
        <v>13650</v>
      </c>
      <c r="C4048" t="s">
        <v>13651</v>
      </c>
      <c r="D4048" t="s">
        <v>14</v>
      </c>
      <c r="E4048" t="s">
        <v>13652</v>
      </c>
      <c r="F4048" t="s">
        <v>57</v>
      </c>
      <c r="G4048" t="str">
        <f>"6034012"</f>
        <v>0</v>
      </c>
      <c r="H4048">
        <v>800.0</v>
      </c>
      <c r="I4048">
        <v>0.0</v>
      </c>
      <c r="J4048" t="s">
        <v>1489</v>
      </c>
      <c r="K4048" t="s">
        <v>11543</v>
      </c>
      <c r="L4048" t="s">
        <v>11544</v>
      </c>
    </row>
    <row r="4049" spans="1:12">
      <c r="A4049">
        <v>12627</v>
      </c>
      <c r="B4049" t="s">
        <v>1924</v>
      </c>
      <c r="C4049" t="s">
        <v>13653</v>
      </c>
      <c r="D4049" t="s">
        <v>14</v>
      </c>
      <c r="E4049" t="s">
        <v>13654</v>
      </c>
      <c r="F4049" t="s">
        <v>605</v>
      </c>
      <c r="G4049" t="str">
        <f>"9052041"</f>
        <v>0</v>
      </c>
      <c r="H4049">
        <v>1000.0</v>
      </c>
      <c r="I4049">
        <v>0.0</v>
      </c>
      <c r="J4049" t="s">
        <v>13356</v>
      </c>
      <c r="K4049" t="s">
        <v>11543</v>
      </c>
      <c r="L4049" t="s">
        <v>11544</v>
      </c>
    </row>
    <row r="4050" spans="1:12">
      <c r="A4050">
        <v>12869</v>
      </c>
      <c r="B4050" t="s">
        <v>13655</v>
      </c>
      <c r="C4050" t="s">
        <v>13656</v>
      </c>
      <c r="D4050" t="s">
        <v>14</v>
      </c>
      <c r="E4050" t="s">
        <v>13657</v>
      </c>
      <c r="F4050" t="s">
        <v>81</v>
      </c>
      <c r="G4050" t="str">
        <f>"0093021"</f>
        <v>0</v>
      </c>
      <c r="H4050">
        <v>900.0</v>
      </c>
      <c r="I4050">
        <v>0.0</v>
      </c>
      <c r="J4050" t="s">
        <v>13315</v>
      </c>
      <c r="K4050" t="s">
        <v>11543</v>
      </c>
      <c r="L4050" t="s">
        <v>11544</v>
      </c>
    </row>
    <row r="4051" spans="1:12">
      <c r="A4051">
        <v>12870</v>
      </c>
      <c r="B4051" t="s">
        <v>13658</v>
      </c>
      <c r="C4051" t="s">
        <v>13659</v>
      </c>
      <c r="D4051" t="s">
        <v>14</v>
      </c>
      <c r="E4051" t="s">
        <v>13660</v>
      </c>
      <c r="F4051" t="s">
        <v>81</v>
      </c>
      <c r="G4051" t="str">
        <f>"0093021"</f>
        <v>0</v>
      </c>
      <c r="H4051">
        <v>900.0</v>
      </c>
      <c r="I4051">
        <v>0.0</v>
      </c>
      <c r="J4051" t="s">
        <v>11918</v>
      </c>
      <c r="K4051" t="s">
        <v>11543</v>
      </c>
      <c r="L4051" t="s">
        <v>11544</v>
      </c>
    </row>
    <row r="4052" spans="1:12">
      <c r="A4052">
        <v>12871</v>
      </c>
      <c r="B4052" t="s">
        <v>3521</v>
      </c>
      <c r="C4052" t="s">
        <v>7322</v>
      </c>
      <c r="D4052" t="s">
        <v>14</v>
      </c>
      <c r="E4052" t="s">
        <v>13661</v>
      </c>
      <c r="F4052" t="s">
        <v>81</v>
      </c>
      <c r="G4052" t="str">
        <f>"0093021"</f>
        <v>0</v>
      </c>
      <c r="H4052">
        <v>900.0</v>
      </c>
      <c r="I4052">
        <v>285.0</v>
      </c>
      <c r="J4052" t="s">
        <v>13662</v>
      </c>
      <c r="K4052" t="s">
        <v>11543</v>
      </c>
      <c r="L4052" t="s">
        <v>11544</v>
      </c>
    </row>
    <row r="4053" spans="1:12">
      <c r="A4053">
        <v>12872</v>
      </c>
      <c r="B4053" t="s">
        <v>3836</v>
      </c>
      <c r="C4053" t="s">
        <v>13663</v>
      </c>
      <c r="D4053" t="s">
        <v>14</v>
      </c>
      <c r="E4053" t="s">
        <v>13664</v>
      </c>
      <c r="F4053" t="s">
        <v>168</v>
      </c>
      <c r="G4053" t="str">
        <f>"8035010"</f>
        <v>0</v>
      </c>
      <c r="H4053">
        <v>700.0</v>
      </c>
      <c r="I4053">
        <v>0.0</v>
      </c>
      <c r="J4053" t="s">
        <v>1053</v>
      </c>
      <c r="K4053" t="s">
        <v>11543</v>
      </c>
      <c r="L4053" t="s">
        <v>11544</v>
      </c>
    </row>
    <row r="4054" spans="1:12">
      <c r="A4054">
        <v>12875</v>
      </c>
      <c r="B4054" t="s">
        <v>13665</v>
      </c>
      <c r="C4054" t="s">
        <v>13666</v>
      </c>
      <c r="D4054" t="s">
        <v>14</v>
      </c>
      <c r="E4054" t="s">
        <v>13667</v>
      </c>
      <c r="F4054" t="s">
        <v>264</v>
      </c>
      <c r="G4054" t="str">
        <f>"5011030"</f>
        <v>0</v>
      </c>
      <c r="H4054">
        <v>850.0</v>
      </c>
      <c r="I4054">
        <v>0.0</v>
      </c>
      <c r="J4054" t="s">
        <v>10805</v>
      </c>
      <c r="K4054" t="s">
        <v>11543</v>
      </c>
      <c r="L4054" t="s">
        <v>11544</v>
      </c>
    </row>
    <row r="4055" spans="1:12">
      <c r="A4055">
        <v>12876</v>
      </c>
      <c r="B4055" t="s">
        <v>13668</v>
      </c>
      <c r="C4055" t="s">
        <v>13669</v>
      </c>
      <c r="D4055" t="s">
        <v>14</v>
      </c>
      <c r="E4055" t="s">
        <v>13670</v>
      </c>
      <c r="F4055" t="s">
        <v>2407</v>
      </c>
      <c r="G4055" t="str">
        <f>"0021022"</f>
        <v>0</v>
      </c>
      <c r="H4055">
        <v>3000.0</v>
      </c>
      <c r="I4055">
        <v>750.0</v>
      </c>
      <c r="J4055" t="s">
        <v>13512</v>
      </c>
      <c r="K4055" t="s">
        <v>11543</v>
      </c>
      <c r="L4055" t="s">
        <v>11544</v>
      </c>
    </row>
    <row r="4056" spans="1:12">
      <c r="A4056">
        <v>12877</v>
      </c>
      <c r="B4056" t="s">
        <v>13671</v>
      </c>
      <c r="C4056" t="s">
        <v>13672</v>
      </c>
      <c r="D4056" t="s">
        <v>45</v>
      </c>
      <c r="E4056" t="s">
        <v>13673</v>
      </c>
      <c r="F4056" t="s">
        <v>960</v>
      </c>
      <c r="G4056" t="str">
        <f>"0021021"</f>
        <v>0</v>
      </c>
      <c r="H4056">
        <v>2500.0</v>
      </c>
      <c r="I4056">
        <v>0.0</v>
      </c>
      <c r="J4056" t="s">
        <v>13674</v>
      </c>
      <c r="K4056" t="s">
        <v>11543</v>
      </c>
      <c r="L4056" t="s">
        <v>11544</v>
      </c>
    </row>
    <row r="4057" spans="1:12">
      <c r="A4057">
        <v>12878</v>
      </c>
      <c r="B4057" t="s">
        <v>9444</v>
      </c>
      <c r="C4057" t="s">
        <v>13675</v>
      </c>
      <c r="D4057" t="s">
        <v>14</v>
      </c>
      <c r="E4057" t="s">
        <v>13676</v>
      </c>
      <c r="F4057" t="s">
        <v>960</v>
      </c>
      <c r="G4057" t="str">
        <f>"0021021"</f>
        <v>0</v>
      </c>
      <c r="H4057">
        <v>2000.0</v>
      </c>
      <c r="I4057">
        <v>0.0</v>
      </c>
      <c r="J4057" t="s">
        <v>13677</v>
      </c>
      <c r="K4057" t="s">
        <v>11543</v>
      </c>
      <c r="L4057" t="s">
        <v>11544</v>
      </c>
    </row>
    <row r="4058" spans="1:12">
      <c r="A4058">
        <v>12879</v>
      </c>
      <c r="B4058" t="s">
        <v>13678</v>
      </c>
      <c r="C4058" t="s">
        <v>13679</v>
      </c>
      <c r="D4058" t="s">
        <v>14</v>
      </c>
      <c r="E4058" t="s">
        <v>13680</v>
      </c>
      <c r="F4058" t="s">
        <v>960</v>
      </c>
      <c r="G4058" t="str">
        <f>"0021021"</f>
        <v>0</v>
      </c>
      <c r="H4058">
        <v>1500.0</v>
      </c>
      <c r="I4058">
        <v>0.0</v>
      </c>
      <c r="J4058" t="s">
        <v>10778</v>
      </c>
      <c r="K4058" t="s">
        <v>11543</v>
      </c>
      <c r="L4058" t="s">
        <v>11544</v>
      </c>
    </row>
    <row r="4059" spans="1:12">
      <c r="A4059">
        <v>12880</v>
      </c>
      <c r="B4059" t="s">
        <v>11709</v>
      </c>
      <c r="C4059" t="s">
        <v>13681</v>
      </c>
      <c r="D4059" t="s">
        <v>45</v>
      </c>
      <c r="E4059" t="s">
        <v>13682</v>
      </c>
      <c r="F4059" t="s">
        <v>81</v>
      </c>
      <c r="G4059" t="str">
        <f>"0093021"</f>
        <v>0</v>
      </c>
      <c r="H4059">
        <v>800.0</v>
      </c>
      <c r="I4059">
        <v>0.0</v>
      </c>
      <c r="J4059" t="s">
        <v>48</v>
      </c>
      <c r="K4059" t="s">
        <v>11543</v>
      </c>
      <c r="L4059" t="s">
        <v>11544</v>
      </c>
    </row>
    <row r="4060" spans="1:12">
      <c r="A4060">
        <v>12882</v>
      </c>
      <c r="B4060" t="s">
        <v>13683</v>
      </c>
      <c r="C4060" t="s">
        <v>13684</v>
      </c>
      <c r="D4060" t="s">
        <v>45</v>
      </c>
      <c r="E4060" t="s">
        <v>13685</v>
      </c>
      <c r="F4060" t="s">
        <v>81</v>
      </c>
      <c r="G4060" t="str">
        <f>"0093021"</f>
        <v>0</v>
      </c>
      <c r="H4060">
        <v>800.0</v>
      </c>
      <c r="I4060">
        <v>0.0</v>
      </c>
      <c r="J4060" t="s">
        <v>13481</v>
      </c>
      <c r="K4060" t="s">
        <v>11543</v>
      </c>
      <c r="L4060" t="s">
        <v>11544</v>
      </c>
    </row>
    <row r="4061" spans="1:12">
      <c r="A4061">
        <v>12884</v>
      </c>
      <c r="B4061" t="s">
        <v>13686</v>
      </c>
      <c r="C4061" t="s">
        <v>13687</v>
      </c>
      <c r="D4061" t="s">
        <v>45</v>
      </c>
      <c r="E4061" t="s">
        <v>13688</v>
      </c>
      <c r="F4061" t="s">
        <v>1069</v>
      </c>
      <c r="G4061" t="str">
        <f>"3027030"</f>
        <v>0</v>
      </c>
      <c r="H4061">
        <v>800.0</v>
      </c>
      <c r="I4061">
        <v>75.0</v>
      </c>
      <c r="J4061" t="s">
        <v>12453</v>
      </c>
      <c r="K4061" t="s">
        <v>11543</v>
      </c>
      <c r="L4061" t="s">
        <v>11544</v>
      </c>
    </row>
    <row r="4062" spans="1:12">
      <c r="A4062">
        <v>12885</v>
      </c>
      <c r="B4062" t="s">
        <v>13689</v>
      </c>
      <c r="C4062" t="s">
        <v>13690</v>
      </c>
      <c r="D4062" t="s">
        <v>45</v>
      </c>
      <c r="E4062" t="s">
        <v>13691</v>
      </c>
      <c r="F4062" t="s">
        <v>264</v>
      </c>
      <c r="G4062" t="str">
        <f>"5011030"</f>
        <v>0</v>
      </c>
      <c r="H4062">
        <v>1500.0</v>
      </c>
      <c r="I4062">
        <v>0.0</v>
      </c>
      <c r="J4062" t="s">
        <v>11769</v>
      </c>
      <c r="K4062" t="s">
        <v>11543</v>
      </c>
      <c r="L4062" t="s">
        <v>11544</v>
      </c>
    </row>
    <row r="4063" spans="1:12">
      <c r="A4063">
        <v>12886</v>
      </c>
      <c r="B4063" t="s">
        <v>13692</v>
      </c>
      <c r="C4063" t="s">
        <v>13693</v>
      </c>
      <c r="D4063" t="s">
        <v>14</v>
      </c>
      <c r="E4063" t="s">
        <v>13694</v>
      </c>
      <c r="F4063" t="s">
        <v>264</v>
      </c>
      <c r="G4063" t="str">
        <f>"5011030"</f>
        <v>0</v>
      </c>
      <c r="H4063">
        <v>1100.0</v>
      </c>
      <c r="I4063">
        <v>0.0</v>
      </c>
      <c r="J4063" t="s">
        <v>13695</v>
      </c>
      <c r="K4063" t="s">
        <v>11543</v>
      </c>
      <c r="L4063" t="s">
        <v>11544</v>
      </c>
    </row>
    <row r="4064" spans="1:12">
      <c r="A4064">
        <v>12887</v>
      </c>
      <c r="B4064" t="s">
        <v>13696</v>
      </c>
      <c r="C4064" t="s">
        <v>8672</v>
      </c>
      <c r="D4064" t="s">
        <v>45</v>
      </c>
      <c r="E4064" t="s">
        <v>13697</v>
      </c>
      <c r="F4064" t="s">
        <v>264</v>
      </c>
      <c r="G4064" t="str">
        <f>"5011030"</f>
        <v>0</v>
      </c>
      <c r="H4064">
        <v>1300.0</v>
      </c>
      <c r="I4064">
        <v>0.0</v>
      </c>
      <c r="J4064" t="s">
        <v>6898</v>
      </c>
      <c r="K4064" t="s">
        <v>11543</v>
      </c>
      <c r="L4064" t="s">
        <v>11544</v>
      </c>
    </row>
    <row r="4065" spans="1:12">
      <c r="A4065">
        <v>12888</v>
      </c>
      <c r="B4065" t="s">
        <v>13698</v>
      </c>
      <c r="C4065" t="s">
        <v>13699</v>
      </c>
      <c r="D4065" t="s">
        <v>14</v>
      </c>
      <c r="E4065" t="s">
        <v>13700</v>
      </c>
      <c r="F4065" t="s">
        <v>81</v>
      </c>
      <c r="G4065" t="str">
        <f>"0093021"</f>
        <v>0</v>
      </c>
      <c r="H4065">
        <v>700.0</v>
      </c>
      <c r="I4065">
        <v>0.0</v>
      </c>
      <c r="J4065" t="s">
        <v>6641</v>
      </c>
      <c r="K4065" t="s">
        <v>11543</v>
      </c>
      <c r="L4065" t="s">
        <v>11544</v>
      </c>
    </row>
    <row r="4066" spans="1:12">
      <c r="A4066">
        <v>12891</v>
      </c>
      <c r="B4066" t="s">
        <v>13701</v>
      </c>
      <c r="C4066" t="s">
        <v>13702</v>
      </c>
      <c r="D4066" t="s">
        <v>45</v>
      </c>
      <c r="E4066" t="s">
        <v>13703</v>
      </c>
      <c r="F4066" t="s">
        <v>960</v>
      </c>
      <c r="G4066" t="str">
        <f>"0021021"</f>
        <v>0</v>
      </c>
      <c r="H4066">
        <v>3250.0</v>
      </c>
      <c r="I4066">
        <v>487.5</v>
      </c>
      <c r="J4066" t="s">
        <v>1117</v>
      </c>
      <c r="K4066" t="s">
        <v>11543</v>
      </c>
      <c r="L4066" t="s">
        <v>11544</v>
      </c>
    </row>
    <row r="4067" spans="1:12">
      <c r="A4067">
        <v>12893</v>
      </c>
      <c r="B4067" t="s">
        <v>13704</v>
      </c>
      <c r="C4067" t="s">
        <v>13705</v>
      </c>
      <c r="D4067" t="s">
        <v>45</v>
      </c>
      <c r="E4067" t="s">
        <v>13706</v>
      </c>
      <c r="F4067" t="s">
        <v>81</v>
      </c>
      <c r="G4067" t="str">
        <f>"0093021"</f>
        <v>0</v>
      </c>
      <c r="H4067">
        <v>800.0</v>
      </c>
      <c r="I4067">
        <v>0.0</v>
      </c>
      <c r="J4067" t="s">
        <v>3596</v>
      </c>
      <c r="K4067" t="s">
        <v>11543</v>
      </c>
      <c r="L4067" t="s">
        <v>11544</v>
      </c>
    </row>
    <row r="4068" spans="1:12">
      <c r="A4068">
        <v>12894</v>
      </c>
      <c r="B4068" t="s">
        <v>13707</v>
      </c>
      <c r="C4068" t="s">
        <v>13708</v>
      </c>
      <c r="D4068" t="s">
        <v>45</v>
      </c>
      <c r="E4068" t="s">
        <v>13709</v>
      </c>
      <c r="F4068" t="s">
        <v>81</v>
      </c>
      <c r="G4068" t="str">
        <f>"0093021"</f>
        <v>0</v>
      </c>
      <c r="H4068">
        <v>700.0</v>
      </c>
      <c r="I4068">
        <v>0.0</v>
      </c>
      <c r="J4068" t="s">
        <v>13710</v>
      </c>
      <c r="K4068" t="s">
        <v>11543</v>
      </c>
      <c r="L4068" t="s">
        <v>11544</v>
      </c>
    </row>
    <row r="4069" spans="1:12">
      <c r="A4069">
        <v>12895</v>
      </c>
      <c r="B4069" t="s">
        <v>13711</v>
      </c>
      <c r="C4069" t="s">
        <v>6298</v>
      </c>
      <c r="D4069" t="s">
        <v>14</v>
      </c>
      <c r="E4069" t="s">
        <v>13712</v>
      </c>
      <c r="F4069" t="s">
        <v>960</v>
      </c>
      <c r="G4069" t="str">
        <f>"0021021"</f>
        <v>0</v>
      </c>
      <c r="H4069">
        <v>2066.0</v>
      </c>
      <c r="I4069">
        <v>0.0</v>
      </c>
      <c r="J4069" t="s">
        <v>11783</v>
      </c>
      <c r="K4069" t="s">
        <v>11543</v>
      </c>
      <c r="L4069" t="s">
        <v>11544</v>
      </c>
    </row>
    <row r="4070" spans="1:12">
      <c r="A4070">
        <v>12896</v>
      </c>
      <c r="B4070" t="s">
        <v>13713</v>
      </c>
      <c r="C4070" t="s">
        <v>13714</v>
      </c>
      <c r="D4070" t="s">
        <v>45</v>
      </c>
      <c r="E4070" t="s">
        <v>13715</v>
      </c>
      <c r="F4070" t="s">
        <v>960</v>
      </c>
      <c r="G4070" t="str">
        <f>"0021021"</f>
        <v>0</v>
      </c>
      <c r="H4070">
        <v>1500.0</v>
      </c>
      <c r="I4070">
        <v>0.0</v>
      </c>
      <c r="J4070" t="s">
        <v>11670</v>
      </c>
      <c r="K4070" t="s">
        <v>11543</v>
      </c>
      <c r="L4070" t="s">
        <v>11544</v>
      </c>
    </row>
    <row r="4071" spans="1:12">
      <c r="A4071">
        <v>12897</v>
      </c>
      <c r="B4071" t="s">
        <v>4287</v>
      </c>
      <c r="C4071" t="s">
        <v>13702</v>
      </c>
      <c r="D4071" t="s">
        <v>14</v>
      </c>
      <c r="E4071" t="s">
        <v>13716</v>
      </c>
      <c r="F4071" t="s">
        <v>81</v>
      </c>
      <c r="G4071" t="str">
        <f>"0093021"</f>
        <v>0</v>
      </c>
      <c r="H4071">
        <v>700.0</v>
      </c>
      <c r="I4071">
        <v>0.0</v>
      </c>
      <c r="J4071" t="s">
        <v>13710</v>
      </c>
      <c r="K4071" t="s">
        <v>11543</v>
      </c>
      <c r="L4071" t="s">
        <v>11544</v>
      </c>
    </row>
    <row r="4072" spans="1:12">
      <c r="A4072">
        <v>12898</v>
      </c>
      <c r="B4072" t="s">
        <v>13717</v>
      </c>
      <c r="C4072" t="s">
        <v>13718</v>
      </c>
      <c r="D4072" t="s">
        <v>45</v>
      </c>
      <c r="E4072" t="s">
        <v>13719</v>
      </c>
      <c r="F4072" t="s">
        <v>195</v>
      </c>
      <c r="G4072" t="str">
        <f>"0017051"</f>
        <v>0</v>
      </c>
      <c r="H4072">
        <v>1320.0</v>
      </c>
      <c r="I4072">
        <v>0.0</v>
      </c>
      <c r="J4072" t="s">
        <v>13394</v>
      </c>
      <c r="K4072" t="s">
        <v>11543</v>
      </c>
      <c r="L4072" t="s">
        <v>11544</v>
      </c>
    </row>
    <row r="4073" spans="1:12">
      <c r="A4073">
        <v>12899</v>
      </c>
      <c r="B4073" t="s">
        <v>13720</v>
      </c>
      <c r="C4073" t="s">
        <v>13721</v>
      </c>
      <c r="D4073" t="s">
        <v>45</v>
      </c>
      <c r="E4073" t="s">
        <v>13722</v>
      </c>
      <c r="F4073" t="s">
        <v>513</v>
      </c>
      <c r="G4073" t="str">
        <f>"0017052"</f>
        <v>0</v>
      </c>
      <c r="H4073">
        <v>3250.0</v>
      </c>
      <c r="I4073">
        <v>300.0</v>
      </c>
      <c r="J4073" t="s">
        <v>13723</v>
      </c>
      <c r="K4073" t="s">
        <v>11543</v>
      </c>
      <c r="L4073" t="s">
        <v>11544</v>
      </c>
    </row>
    <row r="4074" spans="1:12">
      <c r="A4074">
        <v>12900</v>
      </c>
      <c r="B4074" t="s">
        <v>13724</v>
      </c>
      <c r="C4074" t="s">
        <v>13725</v>
      </c>
      <c r="D4074" t="s">
        <v>45</v>
      </c>
      <c r="E4074" t="s">
        <v>13726</v>
      </c>
      <c r="F4074" t="s">
        <v>513</v>
      </c>
      <c r="G4074" t="str">
        <f>"0017052"</f>
        <v>0</v>
      </c>
      <c r="H4074">
        <v>3250.0</v>
      </c>
      <c r="I4074">
        <v>487.5</v>
      </c>
      <c r="J4074" t="s">
        <v>5583</v>
      </c>
      <c r="K4074" t="s">
        <v>11543</v>
      </c>
      <c r="L4074" t="s">
        <v>11544</v>
      </c>
    </row>
    <row r="4075" spans="1:12">
      <c r="A4075">
        <v>12901</v>
      </c>
      <c r="B4075" t="s">
        <v>13727</v>
      </c>
      <c r="C4075" t="s">
        <v>13608</v>
      </c>
      <c r="D4075" t="s">
        <v>14</v>
      </c>
      <c r="E4075" t="s">
        <v>13728</v>
      </c>
      <c r="F4075" t="s">
        <v>513</v>
      </c>
      <c r="G4075" t="str">
        <f>"0017052"</f>
        <v>0</v>
      </c>
      <c r="H4075">
        <v>1200.0</v>
      </c>
      <c r="I4075">
        <v>0.0</v>
      </c>
      <c r="J4075" t="s">
        <v>8007</v>
      </c>
      <c r="K4075" t="s">
        <v>11543</v>
      </c>
      <c r="L4075" t="s">
        <v>11544</v>
      </c>
    </row>
    <row r="4076" spans="1:12">
      <c r="A4076">
        <v>12902</v>
      </c>
      <c r="B4076" t="s">
        <v>13729</v>
      </c>
      <c r="C4076" t="s">
        <v>13730</v>
      </c>
      <c r="D4076" t="s">
        <v>45</v>
      </c>
      <c r="E4076" t="s">
        <v>13731</v>
      </c>
      <c r="F4076" t="s">
        <v>1624</v>
      </c>
      <c r="G4076" t="str">
        <f>"8011060"</f>
        <v>0</v>
      </c>
      <c r="H4076">
        <v>3500.0</v>
      </c>
      <c r="I4076">
        <v>0.0</v>
      </c>
      <c r="J4076" t="s">
        <v>4231</v>
      </c>
      <c r="K4076" t="s">
        <v>11543</v>
      </c>
      <c r="L4076" t="s">
        <v>11544</v>
      </c>
    </row>
    <row r="4077" spans="1:12">
      <c r="A4077">
        <v>12903</v>
      </c>
      <c r="B4077" t="s">
        <v>13732</v>
      </c>
      <c r="C4077" t="s">
        <v>13733</v>
      </c>
      <c r="D4077" t="s">
        <v>45</v>
      </c>
      <c r="E4077" t="s">
        <v>13734</v>
      </c>
      <c r="F4077" t="s">
        <v>2407</v>
      </c>
      <c r="G4077" t="str">
        <f>"0021022"</f>
        <v>0</v>
      </c>
      <c r="H4077">
        <v>2585.0</v>
      </c>
      <c r="I4077">
        <v>387.75</v>
      </c>
      <c r="J4077" t="s">
        <v>1758</v>
      </c>
      <c r="K4077" t="s">
        <v>11543</v>
      </c>
      <c r="L4077" t="s">
        <v>11544</v>
      </c>
    </row>
    <row r="4078" spans="1:12">
      <c r="A4078">
        <v>12904</v>
      </c>
      <c r="B4078" t="s">
        <v>13735</v>
      </c>
      <c r="C4078" t="s">
        <v>13736</v>
      </c>
      <c r="D4078" t="s">
        <v>45</v>
      </c>
      <c r="E4078" t="s">
        <v>13737</v>
      </c>
      <c r="F4078" t="s">
        <v>349</v>
      </c>
      <c r="G4078" t="str">
        <f>"9011040"</f>
        <v>0</v>
      </c>
      <c r="H4078">
        <v>850.0</v>
      </c>
      <c r="I4078">
        <v>0.0</v>
      </c>
      <c r="J4078" t="s">
        <v>13111</v>
      </c>
      <c r="K4078" t="s">
        <v>11543</v>
      </c>
      <c r="L4078" t="s">
        <v>11544</v>
      </c>
    </row>
    <row r="4079" spans="1:12">
      <c r="A4079">
        <v>12905</v>
      </c>
      <c r="B4079" t="s">
        <v>13738</v>
      </c>
      <c r="C4079" t="s">
        <v>13739</v>
      </c>
      <c r="D4079" t="s">
        <v>45</v>
      </c>
      <c r="E4079" t="s">
        <v>13740</v>
      </c>
      <c r="F4079" t="s">
        <v>349</v>
      </c>
      <c r="G4079" t="str">
        <f>"9011040"</f>
        <v>0</v>
      </c>
      <c r="H4079">
        <v>850.0</v>
      </c>
      <c r="I4079">
        <v>0.0</v>
      </c>
      <c r="J4079" t="s">
        <v>11885</v>
      </c>
      <c r="K4079" t="s">
        <v>11543</v>
      </c>
      <c r="L4079" t="s">
        <v>11544</v>
      </c>
    </row>
    <row r="4080" spans="1:12">
      <c r="A4080">
        <v>12906</v>
      </c>
      <c r="B4080" t="s">
        <v>13741</v>
      </c>
      <c r="C4080" t="s">
        <v>13742</v>
      </c>
      <c r="D4080" t="s">
        <v>45</v>
      </c>
      <c r="E4080" t="s">
        <v>13743</v>
      </c>
      <c r="F4080" t="s">
        <v>349</v>
      </c>
      <c r="G4080" t="str">
        <f>"9011040"</f>
        <v>0</v>
      </c>
      <c r="H4080">
        <v>850.0</v>
      </c>
      <c r="I4080">
        <v>0.0</v>
      </c>
      <c r="J4080" t="s">
        <v>4231</v>
      </c>
      <c r="K4080" t="s">
        <v>11543</v>
      </c>
      <c r="L4080" t="s">
        <v>11544</v>
      </c>
    </row>
    <row r="4081" spans="1:12">
      <c r="A4081">
        <v>12907</v>
      </c>
      <c r="B4081" t="s">
        <v>9205</v>
      </c>
      <c r="C4081" t="s">
        <v>13744</v>
      </c>
      <c r="D4081" t="s">
        <v>14</v>
      </c>
      <c r="E4081" t="s">
        <v>13745</v>
      </c>
      <c r="F4081" t="s">
        <v>2407</v>
      </c>
      <c r="G4081" t="str">
        <f>"0021022"</f>
        <v>0</v>
      </c>
      <c r="H4081">
        <v>4750.0</v>
      </c>
      <c r="I4081">
        <v>0.0</v>
      </c>
      <c r="J4081" t="s">
        <v>929</v>
      </c>
      <c r="K4081">
        <v>172</v>
      </c>
      <c r="L4081" t="s">
        <v>11804</v>
      </c>
    </row>
    <row r="4082" spans="1:12">
      <c r="A4082">
        <v>12908</v>
      </c>
      <c r="B4082" t="s">
        <v>13746</v>
      </c>
      <c r="C4082" t="s">
        <v>13747</v>
      </c>
      <c r="D4082" t="s">
        <v>14</v>
      </c>
      <c r="E4082" t="s">
        <v>13748</v>
      </c>
      <c r="F4082" t="s">
        <v>195</v>
      </c>
      <c r="G4082" t="str">
        <f>"0017051"</f>
        <v>0</v>
      </c>
      <c r="H4082">
        <v>1000.0</v>
      </c>
      <c r="I4082">
        <v>0.0</v>
      </c>
      <c r="J4082" t="s">
        <v>11406</v>
      </c>
      <c r="K4082" t="s">
        <v>11543</v>
      </c>
      <c r="L4082" t="s">
        <v>11544</v>
      </c>
    </row>
    <row r="4083" spans="1:12">
      <c r="A4083">
        <v>12909</v>
      </c>
      <c r="B4083" t="s">
        <v>13749</v>
      </c>
      <c r="C4083" t="s">
        <v>13750</v>
      </c>
      <c r="D4083" t="s">
        <v>14</v>
      </c>
      <c r="E4083" t="s">
        <v>13751</v>
      </c>
      <c r="F4083" t="s">
        <v>195</v>
      </c>
      <c r="G4083" t="str">
        <f>"0017051"</f>
        <v>0</v>
      </c>
      <c r="H4083">
        <v>1000.0</v>
      </c>
      <c r="I4083">
        <v>0.0</v>
      </c>
      <c r="J4083" t="s">
        <v>10805</v>
      </c>
      <c r="K4083" t="s">
        <v>11543</v>
      </c>
      <c r="L4083" t="s">
        <v>11544</v>
      </c>
    </row>
    <row r="4084" spans="1:12">
      <c r="A4084">
        <v>12912</v>
      </c>
      <c r="B4084" t="s">
        <v>13752</v>
      </c>
      <c r="C4084" t="s">
        <v>13753</v>
      </c>
      <c r="D4084" t="s">
        <v>45</v>
      </c>
      <c r="E4084" t="s">
        <v>13754</v>
      </c>
      <c r="F4084" t="s">
        <v>3175</v>
      </c>
      <c r="G4084" t="str">
        <f>"0054022"</f>
        <v>0</v>
      </c>
      <c r="H4084">
        <v>1500.0</v>
      </c>
      <c r="I4084">
        <v>0.0</v>
      </c>
      <c r="J4084" t="s">
        <v>13594</v>
      </c>
      <c r="K4084" t="s">
        <v>11543</v>
      </c>
      <c r="L4084" t="s">
        <v>11544</v>
      </c>
    </row>
    <row r="4085" spans="1:12">
      <c r="A4085">
        <v>12916</v>
      </c>
      <c r="B4085" t="s">
        <v>866</v>
      </c>
      <c r="C4085" t="s">
        <v>13755</v>
      </c>
      <c r="D4085" t="s">
        <v>14</v>
      </c>
      <c r="E4085" t="s">
        <v>13756</v>
      </c>
      <c r="F4085" t="s">
        <v>960</v>
      </c>
      <c r="G4085" t="str">
        <f>"0021021"</f>
        <v>0</v>
      </c>
      <c r="H4085">
        <v>1750.0</v>
      </c>
      <c r="I4085">
        <v>0.0</v>
      </c>
      <c r="J4085" t="s">
        <v>9116</v>
      </c>
      <c r="K4085" t="s">
        <v>11543</v>
      </c>
      <c r="L4085" t="s">
        <v>11544</v>
      </c>
    </row>
    <row r="4086" spans="1:12">
      <c r="A4086">
        <v>12917</v>
      </c>
      <c r="B4086" t="s">
        <v>13757</v>
      </c>
      <c r="C4086" t="s">
        <v>13758</v>
      </c>
      <c r="D4086" t="s">
        <v>45</v>
      </c>
      <c r="E4086" t="s">
        <v>13759</v>
      </c>
      <c r="F4086" t="s">
        <v>195</v>
      </c>
      <c r="G4086" t="str">
        <f>"0017051"</f>
        <v>0</v>
      </c>
      <c r="H4086">
        <v>1500.0</v>
      </c>
      <c r="I4086">
        <v>0.0</v>
      </c>
      <c r="J4086" t="s">
        <v>12772</v>
      </c>
      <c r="K4086" t="s">
        <v>11543</v>
      </c>
      <c r="L4086" t="s">
        <v>11544</v>
      </c>
    </row>
    <row r="4087" spans="1:12">
      <c r="A4087">
        <v>12918</v>
      </c>
      <c r="B4087" t="s">
        <v>4992</v>
      </c>
      <c r="C4087" t="s">
        <v>13760</v>
      </c>
      <c r="D4087" t="s">
        <v>14</v>
      </c>
      <c r="E4087" t="s">
        <v>13761</v>
      </c>
      <c r="F4087" t="s">
        <v>960</v>
      </c>
      <c r="G4087" t="str">
        <f>"0021021"</f>
        <v>0</v>
      </c>
      <c r="H4087">
        <v>2000.0</v>
      </c>
      <c r="I4087">
        <v>400.0</v>
      </c>
      <c r="J4087" t="s">
        <v>11683</v>
      </c>
      <c r="K4087" t="s">
        <v>11543</v>
      </c>
      <c r="L4087" t="s">
        <v>11544</v>
      </c>
    </row>
    <row r="4088" spans="1:12">
      <c r="A4088">
        <v>12920</v>
      </c>
      <c r="B4088" t="s">
        <v>13762</v>
      </c>
      <c r="C4088" t="s">
        <v>13763</v>
      </c>
      <c r="D4088" t="s">
        <v>14</v>
      </c>
      <c r="E4088" t="s">
        <v>13764</v>
      </c>
      <c r="F4088" t="s">
        <v>1699</v>
      </c>
      <c r="G4088" t="str">
        <f>"9011031"</f>
        <v>0</v>
      </c>
      <c r="H4088">
        <v>900.0</v>
      </c>
      <c r="I4088">
        <v>0.0</v>
      </c>
      <c r="J4088" t="s">
        <v>12175</v>
      </c>
      <c r="K4088" t="s">
        <v>11543</v>
      </c>
      <c r="L4088" t="s">
        <v>11544</v>
      </c>
    </row>
    <row r="4089" spans="1:12">
      <c r="A4089">
        <v>12921</v>
      </c>
      <c r="B4089" t="s">
        <v>13765</v>
      </c>
      <c r="C4089" t="s">
        <v>13766</v>
      </c>
      <c r="D4089" t="s">
        <v>14</v>
      </c>
      <c r="E4089" t="s">
        <v>13767</v>
      </c>
      <c r="F4089" t="s">
        <v>960</v>
      </c>
      <c r="G4089" t="str">
        <f>"0021021"</f>
        <v>0</v>
      </c>
      <c r="H4089">
        <v>3000.0</v>
      </c>
      <c r="I4089">
        <v>0.0</v>
      </c>
      <c r="J4089" t="s">
        <v>13768</v>
      </c>
      <c r="K4089" t="s">
        <v>11543</v>
      </c>
      <c r="L4089" t="s">
        <v>11544</v>
      </c>
    </row>
    <row r="4090" spans="1:12">
      <c r="A4090">
        <v>12922</v>
      </c>
      <c r="B4090" t="s">
        <v>3380</v>
      </c>
      <c r="C4090" t="s">
        <v>13769</v>
      </c>
      <c r="D4090" t="s">
        <v>14</v>
      </c>
      <c r="E4090" t="s">
        <v>13770</v>
      </c>
      <c r="F4090" t="s">
        <v>960</v>
      </c>
      <c r="G4090" t="str">
        <f>"0021021"</f>
        <v>0</v>
      </c>
      <c r="H4090">
        <v>3500.0</v>
      </c>
      <c r="I4090">
        <v>1000.0</v>
      </c>
      <c r="J4090" t="s">
        <v>341</v>
      </c>
      <c r="K4090" t="s">
        <v>11543</v>
      </c>
      <c r="L4090" t="s">
        <v>11544</v>
      </c>
    </row>
    <row r="4091" spans="1:12">
      <c r="A4091">
        <v>12925</v>
      </c>
      <c r="B4091" t="s">
        <v>13771</v>
      </c>
      <c r="C4091" t="s">
        <v>13772</v>
      </c>
      <c r="D4091" t="s">
        <v>14</v>
      </c>
      <c r="E4091" t="s">
        <v>13773</v>
      </c>
      <c r="F4091" t="s">
        <v>195</v>
      </c>
      <c r="G4091" t="str">
        <f>"0017051"</f>
        <v>0</v>
      </c>
      <c r="H4091">
        <v>1000.0</v>
      </c>
      <c r="I4091">
        <v>150.0</v>
      </c>
      <c r="J4091" t="s">
        <v>929</v>
      </c>
      <c r="K4091" t="s">
        <v>11543</v>
      </c>
      <c r="L4091" t="s">
        <v>11544</v>
      </c>
    </row>
    <row r="4092" spans="1:12">
      <c r="A4092">
        <v>12926</v>
      </c>
      <c r="B4092" t="s">
        <v>13774</v>
      </c>
      <c r="C4092" t="s">
        <v>13775</v>
      </c>
      <c r="D4092" t="s">
        <v>45</v>
      </c>
      <c r="E4092" t="s">
        <v>13776</v>
      </c>
      <c r="F4092" t="s">
        <v>67</v>
      </c>
      <c r="G4092" t="str">
        <f>"8011031"</f>
        <v>0</v>
      </c>
      <c r="H4092">
        <v>1500.0</v>
      </c>
      <c r="I4092">
        <v>0.0</v>
      </c>
      <c r="J4092" t="s">
        <v>13777</v>
      </c>
      <c r="K4092" t="s">
        <v>11543</v>
      </c>
      <c r="L4092" t="s">
        <v>11544</v>
      </c>
    </row>
    <row r="4093" spans="1:12">
      <c r="A4093">
        <v>12928</v>
      </c>
      <c r="B4093" t="s">
        <v>13778</v>
      </c>
      <c r="C4093" t="s">
        <v>13779</v>
      </c>
      <c r="D4093" t="s">
        <v>14</v>
      </c>
      <c r="E4093" t="s">
        <v>13780</v>
      </c>
      <c r="F4093" t="s">
        <v>960</v>
      </c>
      <c r="G4093" t="str">
        <f>"0021021"</f>
        <v>0</v>
      </c>
      <c r="H4093">
        <v>900.0</v>
      </c>
      <c r="I4093">
        <v>0.0</v>
      </c>
      <c r="J4093" t="s">
        <v>1053</v>
      </c>
      <c r="K4093" t="s">
        <v>11543</v>
      </c>
      <c r="L4093" t="s">
        <v>11544</v>
      </c>
    </row>
    <row r="4094" spans="1:12">
      <c r="A4094">
        <v>12930</v>
      </c>
      <c r="B4094" t="s">
        <v>13781</v>
      </c>
      <c r="C4094" t="s">
        <v>13782</v>
      </c>
      <c r="D4094" t="s">
        <v>45</v>
      </c>
      <c r="E4094" t="s">
        <v>13783</v>
      </c>
      <c r="F4094" t="s">
        <v>960</v>
      </c>
      <c r="G4094" t="str">
        <f>"0021021"</f>
        <v>0</v>
      </c>
      <c r="H4094">
        <v>2500.0</v>
      </c>
      <c r="I4094">
        <v>0.0</v>
      </c>
      <c r="J4094" t="s">
        <v>5780</v>
      </c>
      <c r="K4094" t="s">
        <v>11543</v>
      </c>
      <c r="L4094" t="s">
        <v>11544</v>
      </c>
    </row>
    <row r="4095" spans="1:12">
      <c r="A4095">
        <v>12931</v>
      </c>
      <c r="B4095" t="s">
        <v>13784</v>
      </c>
      <c r="C4095" t="s">
        <v>13785</v>
      </c>
      <c r="D4095" t="s">
        <v>14</v>
      </c>
      <c r="E4095" t="s">
        <v>13786</v>
      </c>
      <c r="F4095" t="s">
        <v>960</v>
      </c>
      <c r="G4095" t="str">
        <f>"0021021"</f>
        <v>0</v>
      </c>
      <c r="H4095">
        <v>1500.0</v>
      </c>
      <c r="I4095">
        <v>0.0</v>
      </c>
      <c r="J4095" t="s">
        <v>8470</v>
      </c>
      <c r="K4095" t="s">
        <v>11543</v>
      </c>
      <c r="L4095" t="s">
        <v>11544</v>
      </c>
    </row>
    <row r="4096" spans="1:12">
      <c r="A4096">
        <v>12932</v>
      </c>
      <c r="B4096" t="s">
        <v>13787</v>
      </c>
      <c r="C4096" t="s">
        <v>13788</v>
      </c>
      <c r="D4096" t="s">
        <v>45</v>
      </c>
      <c r="E4096" t="s">
        <v>13789</v>
      </c>
      <c r="F4096" t="s">
        <v>798</v>
      </c>
      <c r="G4096" t="str">
        <f>"8011021"</f>
        <v>0</v>
      </c>
      <c r="H4096">
        <v>1000.0</v>
      </c>
      <c r="I4096">
        <v>0.0</v>
      </c>
      <c r="J4096" t="s">
        <v>12359</v>
      </c>
      <c r="K4096" t="s">
        <v>11543</v>
      </c>
      <c r="L4096" t="s">
        <v>11544</v>
      </c>
    </row>
    <row r="4097" spans="1:12">
      <c r="A4097">
        <v>12934</v>
      </c>
      <c r="B4097" t="s">
        <v>1641</v>
      </c>
      <c r="C4097" t="s">
        <v>13790</v>
      </c>
      <c r="D4097" t="s">
        <v>14</v>
      </c>
      <c r="E4097" t="s">
        <v>13791</v>
      </c>
      <c r="F4097" t="s">
        <v>798</v>
      </c>
      <c r="G4097" t="str">
        <f>"8011021"</f>
        <v>0</v>
      </c>
      <c r="H4097">
        <v>800.0</v>
      </c>
      <c r="I4097">
        <v>0.0</v>
      </c>
      <c r="J4097" t="s">
        <v>3732</v>
      </c>
      <c r="K4097" t="s">
        <v>11543</v>
      </c>
      <c r="L4097" t="s">
        <v>11544</v>
      </c>
    </row>
    <row r="4098" spans="1:12">
      <c r="A4098">
        <v>13168</v>
      </c>
      <c r="B4098" t="s">
        <v>13792</v>
      </c>
      <c r="C4098" t="s">
        <v>13793</v>
      </c>
      <c r="D4098" t="s">
        <v>14</v>
      </c>
      <c r="E4098" t="s">
        <v>13794</v>
      </c>
      <c r="F4098" t="s">
        <v>4718</v>
      </c>
      <c r="G4098" t="str">
        <f>"0103100"</f>
        <v>0</v>
      </c>
      <c r="H4098">
        <v>1900.0</v>
      </c>
      <c r="I4098">
        <v>0.0</v>
      </c>
      <c r="J4098" t="s">
        <v>13594</v>
      </c>
      <c r="K4098" t="s">
        <v>11543</v>
      </c>
      <c r="L4098" t="s">
        <v>11544</v>
      </c>
    </row>
    <row r="4099" spans="1:12">
      <c r="A4099">
        <v>13170</v>
      </c>
      <c r="B4099" t="s">
        <v>13795</v>
      </c>
      <c r="C4099" t="s">
        <v>13796</v>
      </c>
      <c r="D4099" t="s">
        <v>14</v>
      </c>
      <c r="E4099" t="s">
        <v>13797</v>
      </c>
      <c r="F4099" t="s">
        <v>4718</v>
      </c>
      <c r="G4099" t="str">
        <f>"0103100"</f>
        <v>0</v>
      </c>
      <c r="H4099">
        <v>2200.0</v>
      </c>
      <c r="I4099">
        <v>0.0</v>
      </c>
      <c r="J4099" t="s">
        <v>8680</v>
      </c>
      <c r="K4099" t="s">
        <v>11543</v>
      </c>
      <c r="L4099" t="s">
        <v>11544</v>
      </c>
    </row>
    <row r="4100" spans="1:12">
      <c r="A4100">
        <v>13171</v>
      </c>
      <c r="B4100" t="s">
        <v>7704</v>
      </c>
      <c r="C4100" t="s">
        <v>13798</v>
      </c>
      <c r="D4100" t="s">
        <v>14</v>
      </c>
      <c r="E4100" t="s">
        <v>13799</v>
      </c>
      <c r="F4100" t="s">
        <v>5654</v>
      </c>
      <c r="G4100" t="str">
        <f>"5026021"</f>
        <v>0</v>
      </c>
      <c r="H4100">
        <v>1000.0</v>
      </c>
      <c r="I4100">
        <v>0.0</v>
      </c>
      <c r="J4100" t="s">
        <v>13800</v>
      </c>
      <c r="K4100" t="s">
        <v>11543</v>
      </c>
      <c r="L4100" t="s">
        <v>11544</v>
      </c>
    </row>
    <row r="4101" spans="1:12">
      <c r="A4101">
        <v>13189</v>
      </c>
      <c r="B4101" t="s">
        <v>13801</v>
      </c>
      <c r="C4101" t="s">
        <v>13802</v>
      </c>
      <c r="D4101" t="s">
        <v>45</v>
      </c>
      <c r="E4101" t="s">
        <v>13803</v>
      </c>
      <c r="F4101" t="s">
        <v>81</v>
      </c>
      <c r="G4101" t="str">
        <f>"0093021"</f>
        <v>0</v>
      </c>
      <c r="H4101">
        <v>800.0</v>
      </c>
      <c r="I4101">
        <v>0.0</v>
      </c>
      <c r="J4101" t="s">
        <v>12213</v>
      </c>
      <c r="K4101" t="s">
        <v>11543</v>
      </c>
      <c r="L4101" t="s">
        <v>11544</v>
      </c>
    </row>
    <row r="4102" spans="1:12">
      <c r="A4102">
        <v>13190</v>
      </c>
      <c r="B4102" t="s">
        <v>13804</v>
      </c>
      <c r="C4102" t="s">
        <v>13805</v>
      </c>
      <c r="D4102" t="s">
        <v>14</v>
      </c>
      <c r="E4102" t="s">
        <v>13806</v>
      </c>
      <c r="F4102" t="s">
        <v>81</v>
      </c>
      <c r="G4102" t="str">
        <f>"0093021"</f>
        <v>0</v>
      </c>
      <c r="H4102">
        <v>800.0</v>
      </c>
      <c r="I4102">
        <v>0.0</v>
      </c>
      <c r="J4102" t="s">
        <v>3732</v>
      </c>
      <c r="K4102" t="s">
        <v>11543</v>
      </c>
      <c r="L4102" t="s">
        <v>11544</v>
      </c>
    </row>
    <row r="4103" spans="1:12">
      <c r="A4103">
        <v>13200</v>
      </c>
      <c r="B4103" t="s">
        <v>13807</v>
      </c>
      <c r="C4103" t="s">
        <v>13808</v>
      </c>
      <c r="D4103" t="s">
        <v>45</v>
      </c>
      <c r="E4103" t="s">
        <v>13809</v>
      </c>
      <c r="F4103" t="s">
        <v>10536</v>
      </c>
      <c r="G4103" t="str">
        <f>"8035040"</f>
        <v>0</v>
      </c>
      <c r="H4103">
        <v>5500.0</v>
      </c>
      <c r="I4103">
        <v>600.0</v>
      </c>
      <c r="J4103" t="s">
        <v>3962</v>
      </c>
      <c r="K4103" t="s">
        <v>11543</v>
      </c>
      <c r="L4103" t="s">
        <v>11544</v>
      </c>
    </row>
    <row r="4104" spans="1:12">
      <c r="A4104">
        <v>13201</v>
      </c>
      <c r="B4104" t="s">
        <v>4992</v>
      </c>
      <c r="C4104" t="s">
        <v>13810</v>
      </c>
      <c r="D4104" t="s">
        <v>14</v>
      </c>
      <c r="E4104" t="s">
        <v>13811</v>
      </c>
      <c r="F4104" t="s">
        <v>10536</v>
      </c>
      <c r="G4104" t="str">
        <f>"8035040"</f>
        <v>0</v>
      </c>
      <c r="H4104">
        <v>5500.0</v>
      </c>
      <c r="I4104">
        <v>600.0</v>
      </c>
      <c r="J4104" t="s">
        <v>3932</v>
      </c>
      <c r="K4104" t="s">
        <v>11543</v>
      </c>
      <c r="L4104" t="s">
        <v>11544</v>
      </c>
    </row>
    <row r="4105" spans="1:12">
      <c r="A4105">
        <v>13202</v>
      </c>
      <c r="B4105" t="s">
        <v>13812</v>
      </c>
      <c r="C4105" t="s">
        <v>13813</v>
      </c>
      <c r="D4105" t="s">
        <v>45</v>
      </c>
      <c r="E4105" t="s">
        <v>13814</v>
      </c>
      <c r="F4105" t="s">
        <v>4592</v>
      </c>
      <c r="G4105" t="str">
        <f>"8014102"</f>
        <v>0</v>
      </c>
      <c r="H4105">
        <v>2000.0</v>
      </c>
      <c r="I4105">
        <v>300.0</v>
      </c>
      <c r="J4105" t="s">
        <v>1402</v>
      </c>
      <c r="K4105" t="s">
        <v>11543</v>
      </c>
      <c r="L4105" t="s">
        <v>11544</v>
      </c>
    </row>
    <row r="4106" spans="1:12">
      <c r="A4106">
        <v>13203</v>
      </c>
      <c r="B4106" t="s">
        <v>13815</v>
      </c>
      <c r="C4106" t="s">
        <v>13816</v>
      </c>
      <c r="D4106" t="s">
        <v>45</v>
      </c>
      <c r="E4106" t="s">
        <v>13817</v>
      </c>
      <c r="F4106" t="s">
        <v>658</v>
      </c>
      <c r="G4106" t="str">
        <f>"8013061"</f>
        <v>0</v>
      </c>
      <c r="H4106">
        <v>1500.0</v>
      </c>
      <c r="I4106">
        <v>225.0</v>
      </c>
      <c r="J4106" t="s">
        <v>10175</v>
      </c>
      <c r="K4106" t="s">
        <v>11543</v>
      </c>
      <c r="L4106" t="s">
        <v>11544</v>
      </c>
    </row>
    <row r="4107" spans="1:12">
      <c r="A4107">
        <v>13204</v>
      </c>
      <c r="B4107" t="s">
        <v>13818</v>
      </c>
      <c r="C4107" t="s">
        <v>13819</v>
      </c>
      <c r="D4107" t="s">
        <v>45</v>
      </c>
      <c r="E4107" t="s">
        <v>13820</v>
      </c>
      <c r="F4107" t="s">
        <v>4592</v>
      </c>
      <c r="G4107" t="str">
        <f>"8014102"</f>
        <v>0</v>
      </c>
      <c r="H4107">
        <v>2000.0</v>
      </c>
      <c r="I4107">
        <v>300.0</v>
      </c>
      <c r="J4107" t="s">
        <v>6661</v>
      </c>
      <c r="K4107" t="s">
        <v>11543</v>
      </c>
      <c r="L4107" t="s">
        <v>11544</v>
      </c>
    </row>
    <row r="4108" spans="1:12">
      <c r="A4108">
        <v>13205</v>
      </c>
      <c r="B4108" t="s">
        <v>13821</v>
      </c>
      <c r="C4108" t="s">
        <v>13822</v>
      </c>
      <c r="D4108" t="s">
        <v>45</v>
      </c>
      <c r="E4108" t="s">
        <v>13823</v>
      </c>
      <c r="F4108" t="s">
        <v>658</v>
      </c>
      <c r="G4108" t="str">
        <f>"8013061"</f>
        <v>0</v>
      </c>
      <c r="H4108">
        <v>1500.0</v>
      </c>
      <c r="I4108">
        <v>225.0</v>
      </c>
      <c r="J4108" t="s">
        <v>13824</v>
      </c>
      <c r="K4108" t="s">
        <v>11543</v>
      </c>
      <c r="L4108" t="s">
        <v>11544</v>
      </c>
    </row>
    <row r="4109" spans="1:12">
      <c r="A4109">
        <v>13207</v>
      </c>
      <c r="B4109" t="s">
        <v>13825</v>
      </c>
      <c r="C4109" t="s">
        <v>13826</v>
      </c>
      <c r="D4109" t="s">
        <v>45</v>
      </c>
      <c r="E4109" t="s">
        <v>13827</v>
      </c>
      <c r="F4109" t="s">
        <v>4588</v>
      </c>
      <c r="G4109" t="str">
        <f>"8015250"</f>
        <v>0</v>
      </c>
      <c r="H4109">
        <v>5500.0</v>
      </c>
      <c r="I4109">
        <v>0.0</v>
      </c>
      <c r="J4109" t="s">
        <v>5647</v>
      </c>
      <c r="K4109" t="s">
        <v>12821</v>
      </c>
      <c r="L4109" t="s">
        <v>11544</v>
      </c>
    </row>
    <row r="4110" spans="1:12">
      <c r="A4110">
        <v>13208</v>
      </c>
      <c r="B4110" t="s">
        <v>13828</v>
      </c>
      <c r="C4110" t="s">
        <v>13829</v>
      </c>
      <c r="D4110" t="s">
        <v>14</v>
      </c>
      <c r="E4110" t="s">
        <v>13830</v>
      </c>
      <c r="F4110" t="s">
        <v>960</v>
      </c>
      <c r="G4110" t="str">
        <f>"0021021"</f>
        <v>0</v>
      </c>
      <c r="H4110">
        <v>3500.0</v>
      </c>
      <c r="I4110">
        <v>0.0</v>
      </c>
      <c r="J4110" t="s">
        <v>6337</v>
      </c>
      <c r="K4110" t="s">
        <v>11543</v>
      </c>
      <c r="L4110" t="s">
        <v>11544</v>
      </c>
    </row>
    <row r="4111" spans="1:12">
      <c r="A4111">
        <v>13209</v>
      </c>
      <c r="B4111" t="s">
        <v>13831</v>
      </c>
      <c r="C4111" t="s">
        <v>13832</v>
      </c>
      <c r="D4111" t="s">
        <v>14</v>
      </c>
      <c r="E4111" t="s">
        <v>13833</v>
      </c>
      <c r="F4111" t="s">
        <v>960</v>
      </c>
      <c r="G4111" t="str">
        <f>"0021021"</f>
        <v>0</v>
      </c>
      <c r="H4111">
        <v>2000.0</v>
      </c>
      <c r="I4111">
        <v>0.0</v>
      </c>
      <c r="J4111" t="s">
        <v>12175</v>
      </c>
      <c r="K4111" t="s">
        <v>11543</v>
      </c>
      <c r="L4111" t="s">
        <v>11544</v>
      </c>
    </row>
    <row r="4112" spans="1:12">
      <c r="A4112">
        <v>13210</v>
      </c>
      <c r="B4112" t="s">
        <v>3380</v>
      </c>
      <c r="C4112" t="s">
        <v>13834</v>
      </c>
      <c r="D4112" t="s">
        <v>14</v>
      </c>
      <c r="E4112" t="s">
        <v>13835</v>
      </c>
      <c r="F4112" t="s">
        <v>960</v>
      </c>
      <c r="G4112" t="str">
        <f>"0021021"</f>
        <v>0</v>
      </c>
      <c r="H4112">
        <v>3500.0</v>
      </c>
      <c r="I4112">
        <v>0.0</v>
      </c>
      <c r="J4112" t="s">
        <v>13137</v>
      </c>
      <c r="K4112" t="s">
        <v>11543</v>
      </c>
      <c r="L4112" t="s">
        <v>11544</v>
      </c>
    </row>
    <row r="4113" spans="1:12">
      <c r="A4113">
        <v>20034</v>
      </c>
      <c r="B4113" t="s">
        <v>13836</v>
      </c>
      <c r="C4113" t="s">
        <v>13837</v>
      </c>
      <c r="D4113" t="s">
        <v>14</v>
      </c>
      <c r="E4113" t="s">
        <v>13838</v>
      </c>
      <c r="F4113" t="s">
        <v>455</v>
      </c>
      <c r="G4113" t="str">
        <f>"1021030"</f>
        <v>0</v>
      </c>
      <c r="H4113">
        <v>300.0</v>
      </c>
      <c r="I4113">
        <v>0.0</v>
      </c>
      <c r="J4113" t="s">
        <v>13839</v>
      </c>
      <c r="K4113">
        <v>172</v>
      </c>
      <c r="L4113" t="s">
        <v>11804</v>
      </c>
    </row>
    <row r="4114" spans="1:12">
      <c r="A4114">
        <v>90660</v>
      </c>
      <c r="B4114" t="s">
        <v>13840</v>
      </c>
      <c r="C4114" t="s">
        <v>13841</v>
      </c>
      <c r="D4114" t="s">
        <v>45</v>
      </c>
      <c r="E4114" t="s">
        <v>13842</v>
      </c>
      <c r="F4114" t="s">
        <v>101</v>
      </c>
      <c r="G4114" t="str">
        <f>"0014020"</f>
        <v>0</v>
      </c>
      <c r="H4114">
        <v>2585.0</v>
      </c>
      <c r="I4114">
        <v>517.0</v>
      </c>
      <c r="J4114" t="s">
        <v>13843</v>
      </c>
      <c r="K4114" t="s">
        <v>18</v>
      </c>
      <c r="L4114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2025-08-17T18:10:02+00:00</dcterms:created>
  <dcterms:modified xsi:type="dcterms:W3CDTF">2025-08-17T18:10:02+00:00</dcterms:modified>
  <dc:title>Planillas-Tribunal Electoral-12-2024</dc:title>
  <dc:description/>
  <dc:subject/>
  <cp:keywords/>
  <cp:category/>
</cp:coreProperties>
</file>